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00" yWindow="30" windowWidth="14835" windowHeight="11760" tabRatio="813" activeTab="4"/>
  </bookViews>
  <sheets>
    <sheet name="1. Общие положения КПМ" sheetId="16" r:id="rId1"/>
    <sheet name="2. Показатели КПМ" sheetId="17" r:id="rId2"/>
    <sheet name="3. помес план" sheetId="24" r:id="rId3"/>
    <sheet name="4. Мероприятия КПМ" sheetId="21" r:id="rId4"/>
    <sheet name="5. Финансовое обеспечение КПМ" sheetId="22" r:id="rId5"/>
    <sheet name="План реализации КПМ" sheetId="25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2" localSheetId="2">'3. помес план'!#REF!</definedName>
    <definedName name="_ftn3" localSheetId="0">'1. Общие положения КПМ'!#REF!</definedName>
    <definedName name="_ftn3" localSheetId="1">'2. Показатели КПМ'!#REF!</definedName>
    <definedName name="_ftn3" localSheetId="2">'3. помес план'!#REF!</definedName>
    <definedName name="_ftn4" localSheetId="0">'1. Общие положения КПМ'!#REF!</definedName>
    <definedName name="_ftn4" localSheetId="1">'2. Показатели КПМ'!#REF!</definedName>
    <definedName name="_ftn4" localSheetId="2">'3. помес план'!#REF!</definedName>
    <definedName name="_ftn5" localSheetId="0">'1. Общие положения КПМ'!#REF!</definedName>
    <definedName name="_ftn5" localSheetId="1">'2. Показатели КПМ'!#REF!</definedName>
    <definedName name="_ftn5" localSheetId="2">'3. помес план'!#REF!</definedName>
    <definedName name="_ftnref2" localSheetId="0">'1. Общие положения КПМ'!$A$1</definedName>
    <definedName name="_ftnref2" localSheetId="1">'2. Показатели КПМ'!#REF!</definedName>
    <definedName name="_ftnref2" localSheetId="2">'3. помес план'!#REF!</definedName>
    <definedName name="_ftnref3" localSheetId="0">'1. Общие положения КПМ'!$A$2</definedName>
    <definedName name="_ftnref3" localSheetId="1">'2. Показатели КПМ'!#REF!</definedName>
    <definedName name="_ftnref3" localSheetId="2">'3. помес план'!#REF!</definedName>
    <definedName name="_ftnref4" localSheetId="0">'1. Общие положения КПМ'!#REF!</definedName>
    <definedName name="_ftnref4" localSheetId="1">'2. Показатели КПМ'!#REF!</definedName>
    <definedName name="_ftnref4" localSheetId="2">'3. помес план'!#REF!</definedName>
    <definedName name="_ftnref5" localSheetId="0">'1. Общие положения КПМ'!#REF!</definedName>
    <definedName name="_ftnref5" localSheetId="1">'2. Показатели КПМ'!#REF!</definedName>
    <definedName name="_ftnref5" localSheetId="2">'3. помес план'!#REF!</definedName>
    <definedName name="_xlnm.Print_Titles" localSheetId="3">'4. Мероприятия КПМ'!$3:$5</definedName>
    <definedName name="_xlnm.Print_Titles" localSheetId="4">'5. Финансовое обеспечение КПМ'!$4:$6</definedName>
    <definedName name="_xlnm.Print_Titles" localSheetId="5">'План реализации КПМ'!$5:$6</definedName>
    <definedName name="_xlnm.Print_Area" localSheetId="0">'1. Общие положения КПМ'!$A$1:$B$5</definedName>
    <definedName name="_xlnm.Print_Area" localSheetId="1">'2. Показатели КПМ'!$A$1:$P$13</definedName>
    <definedName name="_xlnm.Print_Area" localSheetId="2">'3. помес план'!$A$1:$T$15</definedName>
    <definedName name="_xlnm.Print_Area" localSheetId="3">'4. Мероприятия КПМ'!$A$1:$M$20</definedName>
    <definedName name="_xlnm.Print_Area" localSheetId="4">'5. Финансовое обеспечение КПМ'!$A$1:$L$48</definedName>
    <definedName name="_xlnm.Print_Area" localSheetId="5">'План реализации КПМ'!$A$1:$F$14</definedName>
  </definedNames>
  <calcPr calcId="125725"/>
</workbook>
</file>

<file path=xl/calcChain.xml><?xml version="1.0" encoding="utf-8"?>
<calcChain xmlns="http://schemas.openxmlformats.org/spreadsheetml/2006/main">
  <c r="G10" i="22"/>
  <c r="H10"/>
  <c r="I10"/>
  <c r="L21"/>
  <c r="L22"/>
  <c r="F10"/>
  <c r="F17"/>
  <c r="F15"/>
  <c r="F9"/>
  <c r="L19" i="21" l="1"/>
  <c r="K19"/>
  <c r="J19"/>
  <c r="I19"/>
  <c r="H19"/>
  <c r="L11" i="17"/>
  <c r="K11"/>
  <c r="J11"/>
  <c r="I8" l="1"/>
  <c r="I9"/>
  <c r="I10"/>
  <c r="I12"/>
  <c r="I7"/>
  <c r="K7" s="1"/>
  <c r="J7"/>
  <c r="L7" s="1"/>
  <c r="K8"/>
  <c r="J8"/>
  <c r="L8" s="1"/>
  <c r="K9"/>
  <c r="J9"/>
  <c r="L9"/>
  <c r="J10"/>
  <c r="K10"/>
  <c r="L10"/>
  <c r="H8"/>
  <c r="H9"/>
  <c r="H10"/>
  <c r="H11"/>
  <c r="H7"/>
  <c r="F11" i="22"/>
  <c r="J10"/>
  <c r="K10"/>
  <c r="L47" l="1"/>
  <c r="K44"/>
  <c r="J44"/>
  <c r="I44"/>
  <c r="H44"/>
  <c r="G44"/>
  <c r="F44"/>
  <c r="L44" s="1"/>
  <c r="F20"/>
  <c r="F39"/>
  <c r="G17"/>
  <c r="H17"/>
  <c r="I17"/>
  <c r="J17"/>
  <c r="K17"/>
  <c r="F12"/>
  <c r="L20"/>
  <c r="L17" l="1"/>
  <c r="L9"/>
  <c r="L10"/>
  <c r="R9" i="24"/>
  <c r="R10"/>
  <c r="R11"/>
  <c r="R12"/>
  <c r="R13"/>
  <c r="R8"/>
  <c r="B7" i="25" l="1"/>
  <c r="B6" i="21"/>
  <c r="B7" i="24"/>
  <c r="G11" i="22" l="1"/>
  <c r="G7" s="1"/>
  <c r="H11"/>
  <c r="I11"/>
  <c r="J11"/>
  <c r="K11"/>
  <c r="F7" l="1"/>
  <c r="L42" l="1"/>
  <c r="B13" i="24" l="1"/>
  <c r="B11"/>
  <c r="B10"/>
  <c r="B8"/>
  <c r="I12" i="22" l="1"/>
  <c r="L11"/>
  <c r="L16"/>
  <c r="L19"/>
  <c r="L23"/>
  <c r="L28"/>
  <c r="L33"/>
  <c r="L38"/>
  <c r="G12"/>
  <c r="H12"/>
  <c r="H7"/>
  <c r="H39"/>
  <c r="G39"/>
  <c r="H17" i="21"/>
  <c r="I17"/>
  <c r="J17"/>
  <c r="K17"/>
  <c r="L17"/>
  <c r="G17"/>
  <c r="E17"/>
  <c r="D17"/>
  <c r="F29" i="22" l="1"/>
  <c r="L15"/>
  <c r="K12"/>
  <c r="J12"/>
  <c r="L12" l="1"/>
  <c r="M7" s="1"/>
  <c r="K7"/>
  <c r="J7"/>
  <c r="I39"/>
  <c r="I7" l="1"/>
  <c r="J39"/>
  <c r="L7" l="1"/>
  <c r="K39"/>
  <c r="L39" s="1"/>
  <c r="B9" i="24" l="1"/>
  <c r="B12"/>
  <c r="K34" i="22"/>
  <c r="J34"/>
  <c r="I34"/>
  <c r="H34"/>
  <c r="G34"/>
  <c r="F34"/>
  <c r="K29"/>
  <c r="J29"/>
  <c r="I29"/>
  <c r="H29"/>
  <c r="G29"/>
  <c r="H15" i="21"/>
  <c r="I15"/>
  <c r="J15"/>
  <c r="K15"/>
  <c r="L15"/>
  <c r="G15"/>
  <c r="H13"/>
  <c r="I13"/>
  <c r="J13"/>
  <c r="K13"/>
  <c r="L13"/>
  <c r="G13"/>
  <c r="H11"/>
  <c r="I11"/>
  <c r="J11"/>
  <c r="K11"/>
  <c r="L11"/>
  <c r="G11"/>
  <c r="E15"/>
  <c r="E13"/>
  <c r="E11"/>
  <c r="E7"/>
  <c r="D15"/>
  <c r="D13"/>
  <c r="D11"/>
  <c r="L29" i="22" l="1"/>
  <c r="L34"/>
  <c r="K24"/>
  <c r="J24"/>
  <c r="I24"/>
  <c r="H24"/>
  <c r="G24"/>
  <c r="F24"/>
  <c r="H9" i="21"/>
  <c r="I9"/>
  <c r="J9"/>
  <c r="K9"/>
  <c r="L9"/>
  <c r="G9"/>
  <c r="E9"/>
  <c r="D9"/>
  <c r="L24" i="22" l="1"/>
  <c r="H7" i="21"/>
  <c r="I7"/>
  <c r="J7"/>
  <c r="K7"/>
  <c r="L7"/>
  <c r="G7"/>
  <c r="D7"/>
</calcChain>
</file>

<file path=xl/sharedStrings.xml><?xml version="1.0" encoding="utf-8"?>
<sst xmlns="http://schemas.openxmlformats.org/spreadsheetml/2006/main" count="373" uniqueCount="133">
  <si>
    <t>№ п/п</t>
  </si>
  <si>
    <t>1.</t>
  </si>
  <si>
    <t>1. Общие положения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</si>
  <si>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</si>
  <si>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</si>
  <si>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</si>
  <si>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</si>
  <si>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</si>
  <si>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</si>
  <si>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</si>
  <si>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</si>
  <si>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</si>
  <si>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</si>
  <si>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Значение показателей по годам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</si>
  <si>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</si>
  <si>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</si>
  <si>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</si>
  <si>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март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</si>
  <si>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</si>
  <si>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</si>
  <si>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</si>
  <si>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</si>
  <si>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</si>
  <si>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</si>
  <si>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</si>
  <si>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  </t>
  </si>
  <si>
    <t xml:space="preserve">     </t>
  </si>
  <si>
    <t>1.3.</t>
  </si>
  <si>
    <t>1.4.</t>
  </si>
  <si>
    <t xml:space="preserve"> -</t>
  </si>
  <si>
    <t>1.5.</t>
  </si>
  <si>
    <t>1.6.</t>
  </si>
  <si>
    <t xml:space="preserve"> - </t>
  </si>
  <si>
    <t xml:space="preserve"> КПМ</t>
  </si>
  <si>
    <t>Код бюджетной классификации</t>
  </si>
  <si>
    <t xml:space="preserve">   </t>
  </si>
  <si>
    <t xml:space="preserve"> 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</si>
  <si>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</si>
  <si>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</si>
  <si>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</si>
  <si>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</si>
  <si>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</si>
  <si>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</si>
  <si>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Объем финансового обеспечения по годам, тыс. рублей</t>
  </si>
  <si>
    <t>да</t>
  </si>
  <si>
    <t xml:space="preserve">    </t>
  </si>
  <si>
    <t>1.1.1.</t>
  </si>
  <si>
    <t>1.2.1.</t>
  </si>
  <si>
    <t>1.3.1.</t>
  </si>
  <si>
    <t>Наименование показателя / задачи</t>
  </si>
  <si>
    <t>Признак возрастания / убывания</t>
  </si>
  <si>
    <t>Ответственный                                                                                                                  за достижение показателя</t>
  </si>
  <si>
    <t xml:space="preserve">Ответственное структурное подразделение 
администрации Старооскольского городского округа
 </t>
  </si>
  <si>
    <t>Связь с муниципальной программой (комплексной программой)</t>
  </si>
  <si>
    <t xml:space="preserve"> - местный бюджет</t>
  </si>
  <si>
    <t xml:space="preserve"> - внебюджетные источники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</si>
  <si>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</si>
  <si>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</si>
  <si>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</si>
  <si>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</si>
  <si>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</si>
  <si>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ед.</t>
  </si>
  <si>
    <t>1.4.1.</t>
  </si>
  <si>
    <t>1.5.1.</t>
  </si>
  <si>
    <t>850</t>
  </si>
  <si>
    <t>200</t>
  </si>
  <si>
    <t>1.6.1.</t>
  </si>
  <si>
    <t>2. Показатели комплекса процессных мероприятий 3</t>
  </si>
  <si>
    <t>Департамент строительства,
МКУ «УКС»
ГУП «Белоблводоканал»</t>
  </si>
  <si>
    <t>км.</t>
  </si>
  <si>
    <t>Департамент ЖКХ,
МКУ «УЖиРГО»</t>
  </si>
  <si>
    <t>4. Перечень мероприятий (результатов) комплекса процессных мероприятий 3</t>
  </si>
  <si>
    <t>0502</t>
  </si>
  <si>
    <t>Протяженность построенных (реконструированных, капитально отремонтированных) сетей газоснабжения</t>
  </si>
  <si>
    <t>Протяженность построенных (реконструированных, капитально отремонтированных) сетей электроснабжения</t>
  </si>
  <si>
    <t>Протяженность построенных (реконструированных, капитально отремонтированных) сетей теплоснабжения</t>
  </si>
  <si>
    <t>12 4 03 25900</t>
  </si>
  <si>
    <t>5. Финансовое обеспечение комплекса процессных мероприятий 3</t>
  </si>
  <si>
    <t>П</t>
  </si>
  <si>
    <t>Приложение к паспорту 
комплекса процессных мероприятий  3</t>
  </si>
  <si>
    <t>«Развитие системы жизнеобеспечения Старооскольского городского округа»</t>
  </si>
  <si>
    <t>Задача 3. Развитие инженерной инфраструктуры</t>
  </si>
  <si>
    <t>Разработка (актуализация)  схем и программ коммунальной инфраструктуры Старооскольского городского округа</t>
  </si>
  <si>
    <t>3. Помесячный план достижения показателей комплекса процессных мероприятий 3 в 2025 году</t>
  </si>
  <si>
    <t>На конец 2025 года</t>
  </si>
  <si>
    <t>Мероприятие (результат) «Выполнены работы по строительству (реконструкции капитальному ремонту) сетей электроснабжения»</t>
  </si>
  <si>
    <t>Мероприятие (результат) «Выполнены работы по строительству (реконструкции капитальному ремонту) сетей газоснабжения»</t>
  </si>
  <si>
    <t>Мероприятие (результат) «Выполнены работы по строительству (реконструкции капитальному ремонту) сетей водоотведения»</t>
  </si>
  <si>
    <t>Мероприятие (результат) «Выполнены работы по строительству (реконструкции капитальному ремонту) сетей водоснабжения»</t>
  </si>
  <si>
    <t>Мероприятие (результат) «Выполнены работы по строительству (реконструкции капитальному ремонту) сетей теплоснабжения»</t>
  </si>
  <si>
    <t>Мероприятие (результат) «Разработаны (актуализированы)  схемы и программы коммунальной инфраструктуры Старооскольского городского округа»</t>
  </si>
  <si>
    <t>В рамках мероприятия осуществляется выполнение работ по актуализации программы комплексного развития систем коммунальной инфраструктры, актуализации схемы теплоснабжения с разработкой электронной модели схемы и разработка схемы водоснабжения и водоотведения</t>
  </si>
  <si>
    <t>В рамках мероприятия осуществляется выполнение работ по строительству, реконструкции, капитальному ремонту сетей и объектов коммунальной инфраструктуры</t>
  </si>
  <si>
    <t>Выполнение работ</t>
  </si>
  <si>
    <t xml:space="preserve">Комплекс процессных мероприятий 3 всего, в том числе </t>
  </si>
  <si>
    <t xml:space="preserve">Мероприятие (результат) «Разработаны (актуализированы)  схемы и программы коммунальной инфраструктуры Старооскольского городского округа» всего, в том числе </t>
  </si>
  <si>
    <r>
      <t>1</t>
    </r>
    <r>
      <rPr>
        <i/>
        <sz val="16"/>
        <color rgb="FF000000"/>
        <rFont val="Times New Roman"/>
        <family val="1"/>
        <charset val="204"/>
      </rPr>
      <t>.</t>
    </r>
  </si>
  <si>
    <t xml:space="preserve"> 31.12.</t>
  </si>
  <si>
    <t>Акт выполненных работ, платежное поручение</t>
  </si>
  <si>
    <t xml:space="preserve"> План реализации комплекса процессных мероприятий 3   </t>
  </si>
  <si>
    <t>0406</t>
  </si>
  <si>
    <t xml:space="preserve">Мероприятие (результат) «Получены субсидии теплоснабжающими организациями на возмещение части недополученных доходов в связи с оказанием услуг населению и муниципальным учреждениям Старооскольского городского округа по горячему водоснабжению» всего, в том числе </t>
  </si>
  <si>
    <t>800</t>
  </si>
  <si>
    <t>VI. Паспорт комплекса процессных мероприятий «Развитие инженерной инфраструктуры» 
(далее – комплекс процессных мероприятий 3)</t>
  </si>
  <si>
    <t>Департамент строительства,
ОАО «Теплоэнерго»</t>
  </si>
  <si>
    <t>Департамент строительства,
ООО «Газпром межрегионгаз Белгород»</t>
  </si>
  <si>
    <t>Департамент строительства,
ПАО «Россети центр-Белгородэнерго»</t>
  </si>
  <si>
    <t>Протяженность построенных (реконструированных, капитально отремонтированных) сетей водоотведения</t>
  </si>
  <si>
    <t>Протяженность построенных (реконструированных, капитально отремонтированных) сетей водоснабжения</t>
  </si>
  <si>
    <t>Мероприятие (результат) «Получены субсидии теплоснабжающими организациями на возмещение части недополученных доходов в связи с оказанием услуг населению и муниципальным учреждениям Старооскольского городского округа по горячему водоснабжению»</t>
  </si>
  <si>
    <t>Осуществление текущей деятельности</t>
  </si>
  <si>
    <t>процент</t>
  </si>
  <si>
    <t>В рамках мероприятия осуществляется выплата субсидий теплоснабжающим организациям на возмещение части недополученных доходов в связи с оказанием услуг населению и муниципальным учреждениям Старооскольского городского округа по горячему водоснабжению</t>
  </si>
  <si>
    <t>1.7.</t>
  </si>
  <si>
    <t>1.7.1.</t>
  </si>
  <si>
    <t>Департамент ЖКХ</t>
  </si>
  <si>
    <t>Субсидия теплоснабжающим организациям на возмещение части недополученных доходов в связи с оказанием услуг населению и муниципальным учреждениям Старооскольского городского округа по горячему водоснабжению</t>
  </si>
  <si>
    <t>Соглашение о субсидии</t>
  </si>
  <si>
    <t>12 4 03 L0650</t>
  </si>
  <si>
    <t>12 4 03 24200</t>
  </si>
  <si>
    <t>12 4 03 44100</t>
  </si>
  <si>
    <t>400</t>
  </si>
  <si>
    <t xml:space="preserve">Мероприятие (результат) «Выполнены работы по строительству (реконструкции, капитальному ремонту) сетей водоснабжения» всего, в том числе </t>
  </si>
  <si>
    <t xml:space="preserve">Мероприятие (результат) «Выполнены работы по строительству (реконструкции, капитальному ремонту) сетей водоотведения» всего, в том числе </t>
  </si>
  <si>
    <t xml:space="preserve">Мероприятие (результат) «Выполнены работы по строительству (реконструкции, капитальному ремонту) сетей газоснабжения» всего, в том числе </t>
  </si>
  <si>
    <t xml:space="preserve">Мероприятие (результат) «Выполнены работы по строительству (реконструкции, капитальному ремонту) сетей электроснабжения» всего, в том числе </t>
  </si>
  <si>
    <t xml:space="preserve">Мероприятие (результат) «Выполнены работы по строительству (реконструкции, капитальному ремонту) сетей теплоснабжения» всего, в том числе </t>
  </si>
  <si>
    <t xml:space="preserve"> - федеральный бюджет </t>
  </si>
  <si>
    <t xml:space="preserve"> - областной бюджет </t>
  </si>
  <si>
    <t>12 4 03 9Т630</t>
  </si>
  <si>
    <t>0501</t>
  </si>
  <si>
    <t>12 4 03 00000</t>
  </si>
  <si>
    <t xml:space="preserve">Департамент ЖКХ
первый заместитель начальника департамента жилищно-коммунального хозяйства администрации городского округа,
департамент строительства
заместитель главы администрации городского округа по строительству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</si>
</sst>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"/>
  </numFmts>
  <fonts count="2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6"/>
      <color theme="10"/>
      <name val="Times New Roman"/>
      <family val="1"/>
      <charset val="204"/>
    </font>
    <font>
      <i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4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Protection="0"/>
    <xf numFmtId="0" fontId="7" fillId="0" borderId="0"/>
    <xf numFmtId="0" fontId="7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4" fillId="0" borderId="0" applyFont="0" applyFill="0" applyBorder="0" applyProtection="0"/>
    <xf numFmtId="0" fontId="10" fillId="0" borderId="0" applyFont="0" applyFill="0" applyBorder="0" applyProtection="0"/>
    <xf numFmtId="43" fontId="10" fillId="0" borderId="0" applyFont="0" applyFill="0" applyBorder="0" applyProtection="0"/>
  </cellStyleXfs>
  <cellXfs count="162">
    <xf numFmtId="0" fontId="0" fillId="0" borderId="0" xfId="0"/>
    <xf numFmtId="0" fontId="12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horizontal="left" vertical="center" indent="5"/>
    </xf>
    <xf numFmtId="0" fontId="15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0" fontId="13" fillId="0" borderId="15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2" xfId="0" applyFont="1" applyBorder="1" applyAlignment="1">
      <alignment horizontal="center" vertical="center" wrapText="1"/>
    </xf>
    <xf numFmtId="0" fontId="19" fillId="0" borderId="0" xfId="1" applyFont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3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0" xfId="0" applyNumberFormat="1" applyFont="1"/>
    <xf numFmtId="0" fontId="11" fillId="0" borderId="1" xfId="0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165" fontId="11" fillId="0" borderId="1" xfId="0" applyNumberFormat="1" applyFont="1" applyBorder="1" applyAlignment="1">
      <alignment vertical="center" wrapText="1"/>
    </xf>
    <xf numFmtId="0" fontId="13" fillId="0" borderId="1" xfId="61" applyNumberFormat="1" applyFont="1" applyBorder="1" applyAlignment="1">
      <alignment vertical="center" wrapText="1"/>
    </xf>
    <xf numFmtId="49" fontId="17" fillId="0" borderId="13" xfId="0" applyNumberFormat="1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49" fontId="17" fillId="0" borderId="11" xfId="0" applyNumberFormat="1" applyFont="1" applyFill="1" applyBorder="1" applyAlignment="1">
      <alignment vertical="center" wrapText="1"/>
    </xf>
    <xf numFmtId="49" fontId="16" fillId="0" borderId="8" xfId="0" applyNumberFormat="1" applyFont="1" applyFill="1" applyBorder="1" applyAlignment="1">
      <alignment vertical="center" wrapText="1"/>
    </xf>
    <xf numFmtId="49" fontId="16" fillId="0" borderId="9" xfId="0" applyNumberFormat="1" applyFont="1" applyFill="1" applyBorder="1" applyAlignment="1">
      <alignment vertical="center" wrapText="1"/>
    </xf>
    <xf numFmtId="49" fontId="16" fillId="0" borderId="10" xfId="0" applyNumberFormat="1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6" xfId="61" applyNumberFormat="1" applyFont="1" applyBorder="1" applyAlignment="1">
      <alignment horizontal="left" vertical="center" wrapText="1"/>
    </xf>
    <xf numFmtId="49" fontId="17" fillId="0" borderId="14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12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vertical="center" wrapText="1"/>
    </xf>
    <xf numFmtId="49" fontId="13" fillId="0" borderId="14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center" wrapText="1"/>
    </xf>
    <xf numFmtId="49" fontId="13" fillId="0" borderId="12" xfId="0" applyNumberFormat="1" applyFont="1" applyBorder="1" applyAlignment="1">
      <alignment vertical="center" wrapText="1"/>
    </xf>
    <xf numFmtId="0" fontId="11" fillId="0" borderId="0" xfId="0" applyFont="1"/>
    <xf numFmtId="165" fontId="11" fillId="0" borderId="0" xfId="0" applyNumberFormat="1" applyFont="1"/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3" fillId="0" borderId="7" xfId="0" applyFont="1" applyBorder="1"/>
    <xf numFmtId="0" fontId="14" fillId="0" borderId="7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13" fillId="0" borderId="6" xfId="61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top"/>
    </xf>
    <xf numFmtId="0" fontId="13" fillId="3" borderId="0" xfId="0" applyFont="1" applyFill="1" applyBorder="1"/>
    <xf numFmtId="0" fontId="13" fillId="3" borderId="1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/>
    <xf numFmtId="165" fontId="16" fillId="3" borderId="7" xfId="0" applyNumberFormat="1" applyFont="1" applyFill="1" applyBorder="1" applyAlignment="1">
      <alignment horizontal="center" vertical="center"/>
    </xf>
    <xf numFmtId="0" fontId="13" fillId="3" borderId="7" xfId="0" applyFont="1" applyFill="1" applyBorder="1"/>
    <xf numFmtId="0" fontId="13" fillId="3" borderId="0" xfId="0" applyFont="1" applyFill="1"/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49" fontId="16" fillId="3" borderId="8" xfId="0" applyNumberFormat="1" applyFont="1" applyFill="1" applyBorder="1" applyAlignment="1">
      <alignment vertical="center" wrapText="1"/>
    </xf>
    <xf numFmtId="49" fontId="16" fillId="3" borderId="9" xfId="0" applyNumberFormat="1" applyFont="1" applyFill="1" applyBorder="1" applyAlignment="1">
      <alignment vertical="center" wrapText="1"/>
    </xf>
    <xf numFmtId="49" fontId="16" fillId="3" borderId="10" xfId="0" applyNumberFormat="1" applyFont="1" applyFill="1" applyBorder="1" applyAlignment="1">
      <alignment vertical="center" wrapText="1"/>
    </xf>
    <xf numFmtId="49" fontId="17" fillId="3" borderId="13" xfId="0" applyNumberFormat="1" applyFont="1" applyFill="1" applyBorder="1" applyAlignment="1">
      <alignment vertical="center" wrapText="1"/>
    </xf>
    <xf numFmtId="49" fontId="17" fillId="3" borderId="0" xfId="0" applyNumberFormat="1" applyFont="1" applyFill="1" applyBorder="1" applyAlignment="1">
      <alignment vertical="center" wrapText="1"/>
    </xf>
    <xf numFmtId="49" fontId="17" fillId="3" borderId="11" xfId="0" applyNumberFormat="1" applyFont="1" applyFill="1" applyBorder="1" applyAlignment="1">
      <alignment vertical="center" wrapText="1"/>
    </xf>
    <xf numFmtId="49" fontId="17" fillId="3" borderId="14" xfId="0" applyNumberFormat="1" applyFont="1" applyFill="1" applyBorder="1" applyAlignment="1">
      <alignment vertical="center" wrapText="1"/>
    </xf>
    <xf numFmtId="49" fontId="17" fillId="3" borderId="2" xfId="0" applyNumberFormat="1" applyFont="1" applyFill="1" applyBorder="1" applyAlignment="1">
      <alignment vertical="center" wrapText="1"/>
    </xf>
    <xf numFmtId="49" fontId="17" fillId="3" borderId="12" xfId="0" applyNumberFormat="1" applyFont="1" applyFill="1" applyBorder="1" applyAlignment="1">
      <alignment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49" fontId="11" fillId="0" borderId="13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vertical="center" wrapText="1"/>
    </xf>
    <xf numFmtId="49" fontId="11" fillId="0" borderId="11" xfId="0" applyNumberFormat="1" applyFont="1" applyBorder="1" applyAlignment="1">
      <alignment vertical="center" wrapText="1"/>
    </xf>
    <xf numFmtId="49" fontId="16" fillId="0" borderId="13" xfId="0" applyNumberFormat="1" applyFont="1" applyFill="1" applyBorder="1" applyAlignment="1">
      <alignment vertical="center" wrapText="1"/>
    </xf>
    <xf numFmtId="49" fontId="16" fillId="0" borderId="0" xfId="0" applyNumberFormat="1" applyFont="1" applyFill="1" applyBorder="1" applyAlignment="1">
      <alignment vertical="center" wrapText="1"/>
    </xf>
    <xf numFmtId="49" fontId="16" fillId="0" borderId="11" xfId="0" applyNumberFormat="1" applyFont="1" applyFill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49" fontId="16" fillId="3" borderId="13" xfId="0" applyNumberFormat="1" applyFont="1" applyFill="1" applyBorder="1" applyAlignment="1">
      <alignment vertical="center" wrapText="1"/>
    </xf>
    <xf numFmtId="49" fontId="16" fillId="3" borderId="0" xfId="0" applyNumberFormat="1" applyFont="1" applyFill="1" applyBorder="1" applyAlignment="1">
      <alignment vertical="center" wrapText="1"/>
    </xf>
    <xf numFmtId="49" fontId="16" fillId="3" borderId="11" xfId="0" applyNumberFormat="1" applyFont="1" applyFill="1" applyBorder="1" applyAlignment="1">
      <alignment vertical="center" wrapText="1"/>
    </xf>
    <xf numFmtId="165" fontId="16" fillId="0" borderId="7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6" xfId="61" applyNumberFormat="1" applyFont="1" applyBorder="1" applyAlignment="1">
      <alignment horizontal="left" vertical="center" wrapText="1"/>
    </xf>
    <xf numFmtId="0" fontId="13" fillId="0" borderId="16" xfId="61" applyNumberFormat="1" applyFont="1" applyBorder="1" applyAlignment="1">
      <alignment horizontal="left" vertical="center" wrapText="1"/>
    </xf>
    <xf numFmtId="0" fontId="13" fillId="0" borderId="7" xfId="61" applyNumberFormat="1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</cellXfs>
  <cellStyles count="83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9"/>
  <sheetViews>
    <sheetView view="pageBreakPreview" zoomScale="80" zoomScaleNormal="100" zoomScaleSheetLayoutView="80" workbookViewId="0">
      <selection activeCell="C4" sqref="C4"/>
    </sheetView>
  </sheetViews>
  <sheetFormatPr defaultColWidth="9.140625" defaultRowHeight="20.25"/>
  <cols>
    <col min="1" max="1" width="51.140625" style="2" customWidth="1"/>
    <col min="2" max="2" width="61.42578125" style="2" customWidth="1"/>
    <col min="3" max="3" width="77" style="2" customWidth="1"/>
    <col min="4" max="16384" width="9.140625" style="2"/>
  </cols>
  <sheetData>
    <row r="1" spans="1:3" ht="98.25" customHeight="1">
      <c r="A1" s="128" t="s">
        <v>103</v>
      </c>
      <c r="B1" s="128"/>
      <c r="C1" s="1"/>
    </row>
    <row r="2" spans="1:3" ht="43.5" customHeight="1">
      <c r="A2" s="129" t="s">
        <v>2</v>
      </c>
      <c r="B2" s="129"/>
      <c r="C2" s="1"/>
    </row>
    <row r="3" spans="1:3" ht="21" customHeight="1">
      <c r="A3" s="3"/>
      <c r="B3" s="3"/>
      <c r="C3" s="1"/>
    </row>
    <row r="4" spans="1:3" ht="255.75" customHeight="1">
      <c r="A4" s="4" t="s">
        <v>52</v>
      </c>
      <c r="B4" s="5" t="s">
        <v>132</v>
      </c>
      <c r="C4" s="6"/>
    </row>
    <row r="5" spans="1:3" ht="69" customHeight="1">
      <c r="A5" s="4" t="s">
        <v>53</v>
      </c>
      <c r="B5" s="5" t="s">
        <v>80</v>
      </c>
      <c r="C5" s="7"/>
    </row>
    <row r="6" spans="1:3">
      <c r="C6" s="7"/>
    </row>
    <row r="10" spans="1:3">
      <c r="A10" s="8"/>
    </row>
    <row r="19" spans="3:3">
      <c r="C19" s="2" t="s">
        <v>26</v>
      </c>
    </row>
  </sheetData>
  <mergeCells count="2">
    <mergeCell ref="A1:B1"/>
    <mergeCell ref="A2:B2"/>
  </mergeCells>
  <printOptions horizontalCentered="1"/>
  <pageMargins left="0.59055118110236227" right="0.59055118110236227" top="0.98425196850393704" bottom="0.59055118110236227" header="0.47244094488188981" footer="0.31496062992125984"/>
  <pageSetup paperSize="9" scale="80" firstPageNumber="44" orientation="portrait" useFirstPageNumber="1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18"/>
  <sheetViews>
    <sheetView view="pageBreakPreview" topLeftCell="A13" zoomScale="85" zoomScaleNormal="100" zoomScaleSheetLayoutView="85" workbookViewId="0">
      <selection activeCell="B7" sqref="B7:B13"/>
    </sheetView>
  </sheetViews>
  <sheetFormatPr defaultColWidth="9.140625" defaultRowHeight="20.25"/>
  <cols>
    <col min="1" max="1" width="6.42578125" style="2" customWidth="1"/>
    <col min="2" max="2" width="35.7109375" style="2" customWidth="1"/>
    <col min="3" max="3" width="16.140625" style="2" customWidth="1"/>
    <col min="4" max="4" width="15" style="2" customWidth="1"/>
    <col min="5" max="5" width="12.42578125" style="2" customWidth="1"/>
    <col min="6" max="6" width="10.28515625" style="2" customWidth="1"/>
    <col min="7" max="7" width="7.28515625" style="2" customWidth="1"/>
    <col min="8" max="8" width="8.28515625" style="2" customWidth="1"/>
    <col min="9" max="9" width="8.85546875" style="2" customWidth="1"/>
    <col min="10" max="10" width="7.7109375" style="2" customWidth="1"/>
    <col min="11" max="11" width="8" style="2" customWidth="1"/>
    <col min="12" max="12" width="7.85546875" style="2" customWidth="1"/>
    <col min="13" max="13" width="9.140625" style="2"/>
    <col min="14" max="14" width="28.5703125" style="2" customWidth="1"/>
    <col min="15" max="15" width="24" style="2" hidden="1" customWidth="1"/>
    <col min="16" max="16" width="20.140625" style="2" hidden="1" customWidth="1"/>
    <col min="17" max="16384" width="9.140625" style="2"/>
  </cols>
  <sheetData>
    <row r="1" spans="1:20" ht="28.5" customHeight="1">
      <c r="A1" s="20"/>
      <c r="B1" s="129" t="s">
        <v>67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0" ht="28.5" customHeight="1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20" ht="45" customHeight="1">
      <c r="A3" s="135" t="s">
        <v>0</v>
      </c>
      <c r="B3" s="136" t="s">
        <v>49</v>
      </c>
      <c r="C3" s="137" t="s">
        <v>50</v>
      </c>
      <c r="D3" s="136" t="s">
        <v>37</v>
      </c>
      <c r="E3" s="136" t="s">
        <v>3</v>
      </c>
      <c r="F3" s="139" t="s">
        <v>4</v>
      </c>
      <c r="G3" s="139"/>
      <c r="H3" s="136" t="s">
        <v>13</v>
      </c>
      <c r="I3" s="136"/>
      <c r="J3" s="136"/>
      <c r="K3" s="136"/>
      <c r="L3" s="136"/>
      <c r="M3" s="136"/>
      <c r="N3" s="136" t="s">
        <v>51</v>
      </c>
      <c r="O3" s="140" t="s">
        <v>39</v>
      </c>
      <c r="P3" s="136" t="s">
        <v>38</v>
      </c>
    </row>
    <row r="4" spans="1:20" ht="41.45" customHeight="1">
      <c r="A4" s="135"/>
      <c r="B4" s="136"/>
      <c r="C4" s="137"/>
      <c r="D4" s="136"/>
      <c r="E4" s="136"/>
      <c r="F4" s="9" t="s">
        <v>5</v>
      </c>
      <c r="G4" s="9">
        <v>2023</v>
      </c>
      <c r="H4" s="9">
        <v>2025</v>
      </c>
      <c r="I4" s="9">
        <v>2026</v>
      </c>
      <c r="J4" s="9">
        <v>2027</v>
      </c>
      <c r="K4" s="9">
        <v>2028</v>
      </c>
      <c r="L4" s="9">
        <v>2029</v>
      </c>
      <c r="M4" s="9">
        <v>2030</v>
      </c>
      <c r="N4" s="136"/>
      <c r="O4" s="141"/>
      <c r="P4" s="136"/>
      <c r="T4" s="2" t="s">
        <v>35</v>
      </c>
    </row>
    <row r="5" spans="1:20" ht="21" customHeigh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16</v>
      </c>
      <c r="P5" s="9">
        <v>17</v>
      </c>
    </row>
    <row r="6" spans="1:20" ht="31.5" customHeight="1">
      <c r="A6" s="9" t="s">
        <v>1</v>
      </c>
      <c r="B6" s="138" t="s">
        <v>81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0"/>
      <c r="P6" s="11"/>
    </row>
    <row r="7" spans="1:20" ht="126.75" customHeight="1">
      <c r="A7" s="12" t="s">
        <v>7</v>
      </c>
      <c r="B7" s="4" t="s">
        <v>108</v>
      </c>
      <c r="C7" s="10" t="s">
        <v>78</v>
      </c>
      <c r="D7" s="12" t="s">
        <v>33</v>
      </c>
      <c r="E7" s="12" t="s">
        <v>69</v>
      </c>
      <c r="F7" s="13">
        <v>1.1000000000000001</v>
      </c>
      <c r="G7" s="14">
        <v>2023</v>
      </c>
      <c r="H7" s="15">
        <f>F7</f>
        <v>1.1000000000000001</v>
      </c>
      <c r="I7" s="15">
        <f>H7</f>
        <v>1.1000000000000001</v>
      </c>
      <c r="J7" s="15">
        <f t="shared" ref="J7:L10" si="0">H7</f>
        <v>1.1000000000000001</v>
      </c>
      <c r="K7" s="15">
        <f t="shared" si="0"/>
        <v>1.1000000000000001</v>
      </c>
      <c r="L7" s="15">
        <f t="shared" si="0"/>
        <v>1.1000000000000001</v>
      </c>
      <c r="M7" s="15">
        <v>1.2</v>
      </c>
      <c r="N7" s="87" t="s">
        <v>68</v>
      </c>
      <c r="O7" s="10" t="s">
        <v>44</v>
      </c>
      <c r="P7" s="17"/>
    </row>
    <row r="8" spans="1:20" ht="125.25" customHeight="1">
      <c r="A8" s="10" t="s">
        <v>11</v>
      </c>
      <c r="B8" s="4" t="s">
        <v>107</v>
      </c>
      <c r="C8" s="10" t="s">
        <v>78</v>
      </c>
      <c r="D8" s="12" t="s">
        <v>33</v>
      </c>
      <c r="E8" s="12" t="s">
        <v>69</v>
      </c>
      <c r="F8" s="13">
        <v>0.6</v>
      </c>
      <c r="G8" s="14">
        <v>2023</v>
      </c>
      <c r="H8" s="15">
        <f t="shared" ref="H8:H11" si="1">F8</f>
        <v>0.6</v>
      </c>
      <c r="I8" s="15">
        <f t="shared" ref="I8:I12" si="2">H8</f>
        <v>0.6</v>
      </c>
      <c r="J8" s="15">
        <f t="shared" si="0"/>
        <v>0.6</v>
      </c>
      <c r="K8" s="15">
        <f t="shared" si="0"/>
        <v>0.6</v>
      </c>
      <c r="L8" s="15">
        <f t="shared" si="0"/>
        <v>0.6</v>
      </c>
      <c r="M8" s="15">
        <v>0.7</v>
      </c>
      <c r="N8" s="87" t="s">
        <v>68</v>
      </c>
      <c r="O8" s="10"/>
      <c r="P8" s="4"/>
    </row>
    <row r="9" spans="1:20" ht="127.5" customHeight="1">
      <c r="A9" s="10" t="s">
        <v>27</v>
      </c>
      <c r="B9" s="4" t="s">
        <v>73</v>
      </c>
      <c r="C9" s="10" t="s">
        <v>78</v>
      </c>
      <c r="D9" s="12" t="s">
        <v>33</v>
      </c>
      <c r="E9" s="12" t="s">
        <v>69</v>
      </c>
      <c r="F9" s="13">
        <v>0.5</v>
      </c>
      <c r="G9" s="14">
        <v>2023</v>
      </c>
      <c r="H9" s="15">
        <f t="shared" si="1"/>
        <v>0.5</v>
      </c>
      <c r="I9" s="15">
        <f t="shared" si="2"/>
        <v>0.5</v>
      </c>
      <c r="J9" s="15">
        <f t="shared" si="0"/>
        <v>0.5</v>
      </c>
      <c r="K9" s="15">
        <f t="shared" si="0"/>
        <v>0.5</v>
      </c>
      <c r="L9" s="15">
        <f t="shared" si="0"/>
        <v>0.5</v>
      </c>
      <c r="M9" s="15">
        <v>0.6</v>
      </c>
      <c r="N9" s="87" t="s">
        <v>105</v>
      </c>
      <c r="O9" s="10"/>
      <c r="P9" s="4"/>
    </row>
    <row r="10" spans="1:20" ht="125.25" customHeight="1">
      <c r="A10" s="10" t="s">
        <v>28</v>
      </c>
      <c r="B10" s="4" t="s">
        <v>74</v>
      </c>
      <c r="C10" s="10" t="s">
        <v>78</v>
      </c>
      <c r="D10" s="12" t="s">
        <v>33</v>
      </c>
      <c r="E10" s="12" t="s">
        <v>69</v>
      </c>
      <c r="F10" s="13">
        <v>5.2</v>
      </c>
      <c r="G10" s="14">
        <v>2023</v>
      </c>
      <c r="H10" s="15">
        <f t="shared" si="1"/>
        <v>5.2</v>
      </c>
      <c r="I10" s="15">
        <f t="shared" si="2"/>
        <v>5.2</v>
      </c>
      <c r="J10" s="15">
        <f t="shared" si="0"/>
        <v>5.2</v>
      </c>
      <c r="K10" s="15">
        <f t="shared" si="0"/>
        <v>5.2</v>
      </c>
      <c r="L10" s="15">
        <f t="shared" si="0"/>
        <v>5.2</v>
      </c>
      <c r="M10" s="15">
        <v>5.3</v>
      </c>
      <c r="N10" s="87" t="s">
        <v>106</v>
      </c>
      <c r="O10" s="16"/>
      <c r="P10" s="4"/>
    </row>
    <row r="11" spans="1:20" ht="124.5" customHeight="1">
      <c r="A11" s="10" t="s">
        <v>30</v>
      </c>
      <c r="B11" s="4" t="s">
        <v>75</v>
      </c>
      <c r="C11" s="10" t="s">
        <v>78</v>
      </c>
      <c r="D11" s="12" t="s">
        <v>33</v>
      </c>
      <c r="E11" s="12" t="s">
        <v>69</v>
      </c>
      <c r="F11" s="30">
        <v>1.65</v>
      </c>
      <c r="G11" s="14">
        <v>2023</v>
      </c>
      <c r="H11" s="101">
        <f t="shared" si="1"/>
        <v>1.65</v>
      </c>
      <c r="I11" s="15">
        <v>1.7</v>
      </c>
      <c r="J11" s="15">
        <f>I11</f>
        <v>1.7</v>
      </c>
      <c r="K11" s="15">
        <f>I11</f>
        <v>1.7</v>
      </c>
      <c r="L11" s="15">
        <f>J11</f>
        <v>1.7</v>
      </c>
      <c r="M11" s="15">
        <v>1.8</v>
      </c>
      <c r="N11" s="87" t="s">
        <v>104</v>
      </c>
      <c r="O11" s="7"/>
      <c r="P11" s="7"/>
    </row>
    <row r="12" spans="1:20" ht="128.25" customHeight="1">
      <c r="A12" s="10" t="s">
        <v>31</v>
      </c>
      <c r="B12" s="4" t="s">
        <v>82</v>
      </c>
      <c r="C12" s="28" t="s">
        <v>32</v>
      </c>
      <c r="D12" s="12" t="s">
        <v>33</v>
      </c>
      <c r="E12" s="12" t="s">
        <v>61</v>
      </c>
      <c r="F12" s="10">
        <v>1</v>
      </c>
      <c r="G12" s="14">
        <v>2023</v>
      </c>
      <c r="H12" s="10">
        <v>1</v>
      </c>
      <c r="I12" s="38">
        <f t="shared" si="2"/>
        <v>1</v>
      </c>
      <c r="J12" s="10">
        <v>1</v>
      </c>
      <c r="K12" s="10">
        <v>1</v>
      </c>
      <c r="L12" s="10">
        <v>1</v>
      </c>
      <c r="M12" s="10">
        <v>1</v>
      </c>
      <c r="N12" s="87" t="s">
        <v>70</v>
      </c>
      <c r="O12" s="18"/>
      <c r="P12" s="18"/>
    </row>
    <row r="13" spans="1:20" ht="251.25" customHeight="1">
      <c r="A13" s="88" t="s">
        <v>113</v>
      </c>
      <c r="B13" s="102" t="s">
        <v>116</v>
      </c>
      <c r="C13" s="28" t="s">
        <v>32</v>
      </c>
      <c r="D13" s="12" t="s">
        <v>33</v>
      </c>
      <c r="E13" s="12" t="s">
        <v>111</v>
      </c>
      <c r="F13" s="28" t="s">
        <v>32</v>
      </c>
      <c r="G13" s="14">
        <v>2023</v>
      </c>
      <c r="H13" s="87">
        <v>100</v>
      </c>
      <c r="I13" s="28" t="s">
        <v>32</v>
      </c>
      <c r="J13" s="28" t="s">
        <v>32</v>
      </c>
      <c r="K13" s="28" t="s">
        <v>32</v>
      </c>
      <c r="L13" s="28" t="s">
        <v>32</v>
      </c>
      <c r="M13" s="28" t="s">
        <v>32</v>
      </c>
      <c r="N13" s="87" t="s">
        <v>115</v>
      </c>
      <c r="O13" s="18"/>
      <c r="P13" s="18"/>
    </row>
    <row r="15" spans="1:20" ht="21" thickBot="1">
      <c r="C15" s="19"/>
    </row>
    <row r="18" spans="10:10" ht="15.75" customHeight="1">
      <c r="J18" s="2" t="s">
        <v>45</v>
      </c>
    </row>
  </sheetData>
  <mergeCells count="12">
    <mergeCell ref="A3:A4"/>
    <mergeCell ref="B3:B4"/>
    <mergeCell ref="C3:C4"/>
    <mergeCell ref="B6:N6"/>
    <mergeCell ref="B1:P1"/>
    <mergeCell ref="D3:D4"/>
    <mergeCell ref="E3:E4"/>
    <mergeCell ref="F3:G3"/>
    <mergeCell ref="H3:M3"/>
    <mergeCell ref="N3:N4"/>
    <mergeCell ref="P3:P4"/>
    <mergeCell ref="O3:O4"/>
  </mergeCells>
  <hyperlinks>
    <hyperlink ref="F3" location="_ftn1" display="_ftn1"/>
  </hyperlinks>
  <printOptions horizontalCentered="1"/>
  <pageMargins left="0.59055118110236227" right="0.59055118110236227" top="0.98425196850393704" bottom="0.59055118110236227" header="0.51181102362204722" footer="0.31496062992125984"/>
  <pageSetup paperSize="9" scale="73" firstPageNumber="46" orientation="landscape" useFirstPageNumber="1" r:id="rId1"/>
  <headerFooter>
    <oddHeader>&amp;C&amp;"Times New Roman,обычный"&amp;15&amp;P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X16"/>
  <sheetViews>
    <sheetView view="pageBreakPreview" topLeftCell="A13" zoomScale="80" zoomScaleNormal="100" zoomScaleSheetLayoutView="80" workbookViewId="0">
      <selection activeCell="F17" sqref="F17"/>
    </sheetView>
  </sheetViews>
  <sheetFormatPr defaultColWidth="9.140625" defaultRowHeight="20.25"/>
  <cols>
    <col min="1" max="1" width="7.140625" style="2" customWidth="1"/>
    <col min="2" max="2" width="43.7109375" style="2" customWidth="1"/>
    <col min="3" max="3" width="16.42578125" style="2" customWidth="1"/>
    <col min="4" max="4" width="15.140625" style="2" customWidth="1"/>
    <col min="5" max="5" width="13.42578125" style="2" customWidth="1"/>
    <col min="6" max="6" width="9.140625" style="2" customWidth="1"/>
    <col min="7" max="7" width="9.85546875" style="20" customWidth="1"/>
    <col min="8" max="8" width="12.140625" style="20" customWidth="1"/>
    <col min="9" max="14" width="9.85546875" style="20" customWidth="1"/>
    <col min="15" max="15" width="13.7109375" style="20" customWidth="1"/>
    <col min="16" max="16" width="13.140625" style="20" customWidth="1"/>
    <col min="17" max="17" width="11.85546875" style="20" customWidth="1"/>
    <col min="18" max="18" width="12.85546875" style="2" customWidth="1"/>
    <col min="19" max="19" width="24" style="2" hidden="1" customWidth="1"/>
    <col min="20" max="20" width="20.140625" style="2" hidden="1" customWidth="1"/>
    <col min="21" max="16384" width="9.140625" style="2"/>
  </cols>
  <sheetData>
    <row r="1" spans="1:24" ht="8.25" customHeight="1">
      <c r="A1" s="22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</row>
    <row r="2" spans="1:24" ht="28.5" customHeight="1">
      <c r="A2" s="20"/>
      <c r="B2" s="129" t="s">
        <v>83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</row>
    <row r="3" spans="1:24" ht="32.25" customHeight="1">
      <c r="A3" s="20"/>
      <c r="B3" s="21"/>
      <c r="C3" s="21"/>
      <c r="D3" s="21"/>
      <c r="E3" s="21"/>
      <c r="F3" s="21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1"/>
      <c r="S3" s="21"/>
      <c r="T3" s="21"/>
    </row>
    <row r="4" spans="1:24" ht="42" customHeight="1">
      <c r="A4" s="135" t="s">
        <v>0</v>
      </c>
      <c r="B4" s="136" t="s">
        <v>49</v>
      </c>
      <c r="C4" s="136" t="s">
        <v>37</v>
      </c>
      <c r="D4" s="136" t="s">
        <v>3</v>
      </c>
      <c r="E4" s="139" t="s">
        <v>4</v>
      </c>
      <c r="F4" s="139"/>
      <c r="G4" s="144" t="s">
        <v>40</v>
      </c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36" t="s">
        <v>84</v>
      </c>
      <c r="S4" s="142" t="s">
        <v>39</v>
      </c>
      <c r="T4" s="136" t="s">
        <v>38</v>
      </c>
    </row>
    <row r="5" spans="1:24" ht="41.45" customHeight="1">
      <c r="A5" s="135"/>
      <c r="B5" s="136"/>
      <c r="C5" s="136"/>
      <c r="D5" s="136"/>
      <c r="E5" s="9" t="s">
        <v>5</v>
      </c>
      <c r="F5" s="9">
        <v>2023</v>
      </c>
      <c r="G5" s="24" t="s">
        <v>18</v>
      </c>
      <c r="H5" s="24" t="s">
        <v>19</v>
      </c>
      <c r="I5" s="24" t="s">
        <v>17</v>
      </c>
      <c r="J5" s="24" t="s">
        <v>20</v>
      </c>
      <c r="K5" s="24" t="s">
        <v>8</v>
      </c>
      <c r="L5" s="24" t="s">
        <v>9</v>
      </c>
      <c r="M5" s="24" t="s">
        <v>10</v>
      </c>
      <c r="N5" s="24" t="s">
        <v>21</v>
      </c>
      <c r="O5" s="24" t="s">
        <v>22</v>
      </c>
      <c r="P5" s="24" t="s">
        <v>23</v>
      </c>
      <c r="Q5" s="24" t="s">
        <v>24</v>
      </c>
      <c r="R5" s="136"/>
      <c r="S5" s="143"/>
      <c r="T5" s="136"/>
      <c r="X5" s="2" t="s">
        <v>35</v>
      </c>
    </row>
    <row r="6" spans="1:24" ht="21.75" customHeigh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25">
        <v>16</v>
      </c>
      <c r="T6" s="9">
        <v>17</v>
      </c>
    </row>
    <row r="7" spans="1:24" ht="31.5" customHeight="1">
      <c r="A7" s="9" t="s">
        <v>1</v>
      </c>
      <c r="B7" s="138" t="str">
        <f>'2. Показатели КПМ'!B6:N6</f>
        <v>Задача 3. Развитие инженерной инфраструктуры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26"/>
      <c r="T7" s="11"/>
    </row>
    <row r="8" spans="1:24" ht="101.25">
      <c r="A8" s="12" t="s">
        <v>7</v>
      </c>
      <c r="B8" s="27" t="str">
        <f>'2. Показатели КПМ'!B7</f>
        <v>Протяженность построенных (реконструированных, капитально отремонтированных) сетей водоснабжения</v>
      </c>
      <c r="C8" s="12" t="s">
        <v>33</v>
      </c>
      <c r="D8" s="12" t="s">
        <v>69</v>
      </c>
      <c r="E8" s="13">
        <v>1.1000000000000001</v>
      </c>
      <c r="F8" s="14">
        <v>2023</v>
      </c>
      <c r="G8" s="28" t="s">
        <v>29</v>
      </c>
      <c r="H8" s="28" t="s">
        <v>29</v>
      </c>
      <c r="I8" s="28" t="s">
        <v>29</v>
      </c>
      <c r="J8" s="28" t="s">
        <v>29</v>
      </c>
      <c r="K8" s="28" t="s">
        <v>29</v>
      </c>
      <c r="L8" s="28" t="s">
        <v>29</v>
      </c>
      <c r="M8" s="28" t="s">
        <v>29</v>
      </c>
      <c r="N8" s="28" t="s">
        <v>29</v>
      </c>
      <c r="O8" s="28" t="s">
        <v>29</v>
      </c>
      <c r="P8" s="28" t="s">
        <v>29</v>
      </c>
      <c r="Q8" s="28" t="s">
        <v>29</v>
      </c>
      <c r="R8" s="31">
        <f>'2. Показатели КПМ'!H7</f>
        <v>1.1000000000000001</v>
      </c>
      <c r="S8" s="26" t="s">
        <v>44</v>
      </c>
      <c r="T8" s="17"/>
    </row>
    <row r="9" spans="1:24" ht="101.25">
      <c r="A9" s="10" t="s">
        <v>11</v>
      </c>
      <c r="B9" s="27" t="str">
        <f>'2. Показатели КПМ'!B8</f>
        <v>Протяженность построенных (реконструированных, капитально отремонтированных) сетей водоотведения</v>
      </c>
      <c r="C9" s="12" t="s">
        <v>33</v>
      </c>
      <c r="D9" s="12" t="s">
        <v>69</v>
      </c>
      <c r="E9" s="13">
        <v>0.6</v>
      </c>
      <c r="F9" s="14">
        <v>2023</v>
      </c>
      <c r="G9" s="28" t="s">
        <v>29</v>
      </c>
      <c r="H9" s="28" t="s">
        <v>29</v>
      </c>
      <c r="I9" s="28" t="s">
        <v>29</v>
      </c>
      <c r="J9" s="28" t="s">
        <v>29</v>
      </c>
      <c r="K9" s="28" t="s">
        <v>29</v>
      </c>
      <c r="L9" s="28" t="s">
        <v>29</v>
      </c>
      <c r="M9" s="28" t="s">
        <v>29</v>
      </c>
      <c r="N9" s="28" t="s">
        <v>29</v>
      </c>
      <c r="O9" s="28" t="s">
        <v>29</v>
      </c>
      <c r="P9" s="28" t="s">
        <v>29</v>
      </c>
      <c r="Q9" s="28" t="s">
        <v>29</v>
      </c>
      <c r="R9" s="31">
        <f>'2. Показатели КПМ'!H8</f>
        <v>0.6</v>
      </c>
      <c r="S9" s="26"/>
      <c r="T9" s="4"/>
    </row>
    <row r="10" spans="1:24" ht="101.25">
      <c r="A10" s="10" t="s">
        <v>27</v>
      </c>
      <c r="B10" s="27" t="str">
        <f>'2. Показатели КПМ'!B9</f>
        <v>Протяженность построенных (реконструированных, капитально отремонтированных) сетей газоснабжения</v>
      </c>
      <c r="C10" s="12" t="s">
        <v>33</v>
      </c>
      <c r="D10" s="12" t="s">
        <v>69</v>
      </c>
      <c r="E10" s="13">
        <v>0.5</v>
      </c>
      <c r="F10" s="14">
        <v>2023</v>
      </c>
      <c r="G10" s="28" t="s">
        <v>29</v>
      </c>
      <c r="H10" s="28" t="s">
        <v>29</v>
      </c>
      <c r="I10" s="28" t="s">
        <v>29</v>
      </c>
      <c r="J10" s="28" t="s">
        <v>29</v>
      </c>
      <c r="K10" s="28" t="s">
        <v>29</v>
      </c>
      <c r="L10" s="28" t="s">
        <v>29</v>
      </c>
      <c r="M10" s="28" t="s">
        <v>29</v>
      </c>
      <c r="N10" s="28" t="s">
        <v>29</v>
      </c>
      <c r="O10" s="28" t="s">
        <v>29</v>
      </c>
      <c r="P10" s="28" t="s">
        <v>29</v>
      </c>
      <c r="Q10" s="28" t="s">
        <v>29</v>
      </c>
      <c r="R10" s="31">
        <f>'2. Показатели КПМ'!H9</f>
        <v>0.5</v>
      </c>
      <c r="S10" s="29"/>
      <c r="T10" s="4"/>
    </row>
    <row r="11" spans="1:24" ht="101.25">
      <c r="A11" s="10" t="s">
        <v>28</v>
      </c>
      <c r="B11" s="27" t="str">
        <f>'2. Показатели КПМ'!B10</f>
        <v>Протяженность построенных (реконструированных, капитально отремонтированных) сетей электроснабжения</v>
      </c>
      <c r="C11" s="12" t="s">
        <v>33</v>
      </c>
      <c r="D11" s="12" t="s">
        <v>69</v>
      </c>
      <c r="E11" s="13">
        <v>5.2</v>
      </c>
      <c r="F11" s="14">
        <v>2023</v>
      </c>
      <c r="G11" s="28" t="s">
        <v>29</v>
      </c>
      <c r="H11" s="28" t="s">
        <v>29</v>
      </c>
      <c r="I11" s="28" t="s">
        <v>29</v>
      </c>
      <c r="J11" s="28" t="s">
        <v>29</v>
      </c>
      <c r="K11" s="28" t="s">
        <v>29</v>
      </c>
      <c r="L11" s="28" t="s">
        <v>29</v>
      </c>
      <c r="M11" s="28" t="s">
        <v>29</v>
      </c>
      <c r="N11" s="28" t="s">
        <v>29</v>
      </c>
      <c r="O11" s="28" t="s">
        <v>29</v>
      </c>
      <c r="P11" s="28" t="s">
        <v>29</v>
      </c>
      <c r="Q11" s="28" t="s">
        <v>29</v>
      </c>
      <c r="R11" s="31">
        <f>'2. Показатели КПМ'!H10</f>
        <v>5.2</v>
      </c>
      <c r="S11" s="7"/>
      <c r="T11" s="7"/>
    </row>
    <row r="12" spans="1:24" ht="101.25">
      <c r="A12" s="10" t="s">
        <v>30</v>
      </c>
      <c r="B12" s="27" t="str">
        <f>'2. Показатели КПМ'!B11</f>
        <v>Протяженность построенных (реконструированных, капитально отремонтированных) сетей теплоснабжения</v>
      </c>
      <c r="C12" s="12" t="s">
        <v>33</v>
      </c>
      <c r="D12" s="12" t="s">
        <v>69</v>
      </c>
      <c r="E12" s="30">
        <v>1.65</v>
      </c>
      <c r="F12" s="14">
        <v>2023</v>
      </c>
      <c r="G12" s="28" t="s">
        <v>32</v>
      </c>
      <c r="H12" s="28" t="s">
        <v>32</v>
      </c>
      <c r="I12" s="28" t="s">
        <v>32</v>
      </c>
      <c r="J12" s="28" t="s">
        <v>32</v>
      </c>
      <c r="K12" s="28" t="s">
        <v>32</v>
      </c>
      <c r="L12" s="28" t="s">
        <v>32</v>
      </c>
      <c r="M12" s="28" t="s">
        <v>32</v>
      </c>
      <c r="N12" s="28" t="s">
        <v>32</v>
      </c>
      <c r="O12" s="28" t="s">
        <v>32</v>
      </c>
      <c r="P12" s="28" t="s">
        <v>32</v>
      </c>
      <c r="Q12" s="28" t="s">
        <v>29</v>
      </c>
      <c r="R12" s="33">
        <f>'2. Показатели КПМ'!H11</f>
        <v>1.65</v>
      </c>
      <c r="S12" s="18"/>
      <c r="T12" s="18"/>
    </row>
    <row r="13" spans="1:24" ht="113.25" customHeight="1">
      <c r="A13" s="10" t="s">
        <v>31</v>
      </c>
      <c r="B13" s="27" t="str">
        <f>'2. Показатели КПМ'!B12</f>
        <v>Разработка (актуализация)  схем и программ коммунальной инфраструктуры Старооскольского городского округа</v>
      </c>
      <c r="C13" s="12" t="s">
        <v>33</v>
      </c>
      <c r="D13" s="12" t="s">
        <v>61</v>
      </c>
      <c r="E13" s="44">
        <v>1</v>
      </c>
      <c r="F13" s="14">
        <v>2023</v>
      </c>
      <c r="G13" s="28" t="s">
        <v>32</v>
      </c>
      <c r="H13" s="28" t="s">
        <v>32</v>
      </c>
      <c r="I13" s="28" t="s">
        <v>32</v>
      </c>
      <c r="J13" s="28" t="s">
        <v>32</v>
      </c>
      <c r="K13" s="28" t="s">
        <v>32</v>
      </c>
      <c r="L13" s="28" t="s">
        <v>32</v>
      </c>
      <c r="M13" s="28" t="s">
        <v>32</v>
      </c>
      <c r="N13" s="28" t="s">
        <v>32</v>
      </c>
      <c r="O13" s="28" t="s">
        <v>32</v>
      </c>
      <c r="P13" s="28" t="s">
        <v>32</v>
      </c>
      <c r="Q13" s="28" t="s">
        <v>29</v>
      </c>
      <c r="R13" s="32">
        <f>'2. Показатели КПМ'!H12</f>
        <v>1</v>
      </c>
      <c r="S13" s="18"/>
      <c r="T13" s="18"/>
    </row>
    <row r="14" spans="1:24" ht="206.25" customHeight="1">
      <c r="A14" s="88" t="s">
        <v>113</v>
      </c>
      <c r="B14" s="4" t="s">
        <v>109</v>
      </c>
      <c r="C14" s="12" t="s">
        <v>33</v>
      </c>
      <c r="D14" s="88" t="s">
        <v>111</v>
      </c>
      <c r="E14" s="88"/>
      <c r="F14" s="14">
        <v>2023</v>
      </c>
      <c r="G14" s="28" t="s">
        <v>32</v>
      </c>
      <c r="H14" s="28" t="s">
        <v>32</v>
      </c>
      <c r="I14" s="28" t="s">
        <v>32</v>
      </c>
      <c r="J14" s="28" t="s">
        <v>32</v>
      </c>
      <c r="K14" s="28" t="s">
        <v>32</v>
      </c>
      <c r="L14" s="28" t="s">
        <v>32</v>
      </c>
      <c r="M14" s="28" t="s">
        <v>32</v>
      </c>
      <c r="N14" s="28" t="s">
        <v>32</v>
      </c>
      <c r="O14" s="28" t="s">
        <v>32</v>
      </c>
      <c r="P14" s="28" t="s">
        <v>32</v>
      </c>
      <c r="Q14" s="28" t="s">
        <v>29</v>
      </c>
      <c r="R14" s="88">
        <v>100</v>
      </c>
    </row>
    <row r="16" spans="1:24" ht="15.75" customHeight="1"/>
  </sheetData>
  <mergeCells count="12">
    <mergeCell ref="T4:T5"/>
    <mergeCell ref="B7:R7"/>
    <mergeCell ref="G4:Q4"/>
    <mergeCell ref="B1:T1"/>
    <mergeCell ref="B2:T2"/>
    <mergeCell ref="E4:F4"/>
    <mergeCell ref="R4:R5"/>
    <mergeCell ref="A4:A5"/>
    <mergeCell ref="B4:B5"/>
    <mergeCell ref="C4:C5"/>
    <mergeCell ref="D4:D5"/>
    <mergeCell ref="S4:S5"/>
  </mergeCells>
  <hyperlinks>
    <hyperlink ref="E4" location="_ftn1" display="_ftn1"/>
  </hyperlinks>
  <printOptions horizontalCentered="1"/>
  <pageMargins left="0.59055118110236227" right="0.59055118110236227" top="1.1811023622047245" bottom="0.39370078740157483" header="0.51181102362204722" footer="0.31496062992125984"/>
  <pageSetup paperSize="9" scale="56" firstPageNumber="48" orientation="landscape" useFirstPageNumber="1" r:id="rId1"/>
  <headerFooter>
    <oddHeader>&amp;C&amp;"Times New Roman,обычный"&amp;15&amp;P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20"/>
  <sheetViews>
    <sheetView view="pageBreakPreview" topLeftCell="A13" zoomScale="80" zoomScaleNormal="100" zoomScaleSheetLayoutView="80" workbookViewId="0">
      <selection activeCell="B19" sqref="B19"/>
    </sheetView>
  </sheetViews>
  <sheetFormatPr defaultColWidth="9.140625" defaultRowHeight="20.25"/>
  <cols>
    <col min="1" max="1" width="9.42578125" style="43" customWidth="1"/>
    <col min="2" max="2" width="61.42578125" style="18" customWidth="1"/>
    <col min="3" max="3" width="19.28515625" style="18" customWidth="1"/>
    <col min="4" max="4" width="16.42578125" style="18" customWidth="1"/>
    <col min="5" max="5" width="14.7109375" style="18" customWidth="1"/>
    <col min="6" max="6" width="7.85546875" style="18" customWidth="1"/>
    <col min="7" max="7" width="8.42578125" style="18" customWidth="1"/>
    <col min="8" max="8" width="8.7109375" style="18" customWidth="1"/>
    <col min="9" max="11" width="9.140625" style="18"/>
    <col min="12" max="12" width="10" style="18" customWidth="1"/>
    <col min="13" max="13" width="26.28515625" style="18" customWidth="1"/>
    <col min="14" max="16384" width="9.140625" style="18"/>
  </cols>
  <sheetData>
    <row r="1" spans="1:20" ht="26.25" customHeight="1">
      <c r="A1" s="149" t="s">
        <v>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20" ht="30.7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0" ht="68.25" customHeight="1">
      <c r="A3" s="150" t="s">
        <v>0</v>
      </c>
      <c r="B3" s="150" t="s">
        <v>16</v>
      </c>
      <c r="C3" s="150" t="s">
        <v>15</v>
      </c>
      <c r="D3" s="150" t="s">
        <v>3</v>
      </c>
      <c r="E3" s="150" t="s">
        <v>4</v>
      </c>
      <c r="F3" s="150"/>
      <c r="G3" s="150" t="s">
        <v>41</v>
      </c>
      <c r="H3" s="150"/>
      <c r="I3" s="150"/>
      <c r="J3" s="150"/>
      <c r="K3" s="150"/>
      <c r="L3" s="150"/>
      <c r="M3" s="150" t="s">
        <v>14</v>
      </c>
    </row>
    <row r="4" spans="1:20" ht="40.5" customHeight="1">
      <c r="A4" s="150"/>
      <c r="B4" s="150"/>
      <c r="C4" s="150"/>
      <c r="D4" s="150"/>
      <c r="E4" s="35" t="s">
        <v>5</v>
      </c>
      <c r="F4" s="35" t="s">
        <v>6</v>
      </c>
      <c r="G4" s="35">
        <v>2025</v>
      </c>
      <c r="H4" s="35">
        <v>2026</v>
      </c>
      <c r="I4" s="35">
        <v>2027</v>
      </c>
      <c r="J4" s="35">
        <v>2028</v>
      </c>
      <c r="K4" s="35">
        <v>2029</v>
      </c>
      <c r="L4" s="35">
        <v>2030</v>
      </c>
      <c r="M4" s="150"/>
    </row>
    <row r="5" spans="1:20" ht="22.5" customHeight="1">
      <c r="A5" s="36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35">
        <v>10</v>
      </c>
      <c r="K5" s="35">
        <v>11</v>
      </c>
      <c r="L5" s="35">
        <v>12</v>
      </c>
      <c r="M5" s="35">
        <v>13</v>
      </c>
    </row>
    <row r="6" spans="1:20" ht="28.5" customHeight="1">
      <c r="A6" s="36" t="s">
        <v>1</v>
      </c>
      <c r="B6" s="146" t="str">
        <f>'2. Показатели КПМ'!B6:N6</f>
        <v>Задача 3. Развитие инженерной инфраструктуры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8"/>
    </row>
    <row r="7" spans="1:20" ht="84" customHeight="1">
      <c r="A7" s="36" t="s">
        <v>7</v>
      </c>
      <c r="B7" s="37" t="s">
        <v>88</v>
      </c>
      <c r="C7" s="35" t="s">
        <v>93</v>
      </c>
      <c r="D7" s="12" t="str">
        <f>'3. помес план'!D8</f>
        <v>км.</v>
      </c>
      <c r="E7" s="12">
        <f>'2. Показатели КПМ'!F7</f>
        <v>1.1000000000000001</v>
      </c>
      <c r="F7" s="12">
        <v>2023</v>
      </c>
      <c r="G7" s="15">
        <f>'2. Показатели КПМ'!H7</f>
        <v>1.1000000000000001</v>
      </c>
      <c r="H7" s="15">
        <f>'2. Показатели КПМ'!I7</f>
        <v>1.1000000000000001</v>
      </c>
      <c r="I7" s="15">
        <f>'2. Показатели КПМ'!J7</f>
        <v>1.1000000000000001</v>
      </c>
      <c r="J7" s="15">
        <f>'2. Показатели КПМ'!K7</f>
        <v>1.1000000000000001</v>
      </c>
      <c r="K7" s="15">
        <f>'2. Показатели КПМ'!L7</f>
        <v>1.1000000000000001</v>
      </c>
      <c r="L7" s="15">
        <f>'2. Показатели КПМ'!M7</f>
        <v>1.2</v>
      </c>
      <c r="M7" s="35"/>
    </row>
    <row r="8" spans="1:20" ht="45.75" customHeight="1">
      <c r="A8" s="10" t="s">
        <v>46</v>
      </c>
      <c r="B8" s="132" t="s">
        <v>92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4"/>
    </row>
    <row r="9" spans="1:20" ht="81.75" customHeight="1">
      <c r="A9" s="10" t="s">
        <v>11</v>
      </c>
      <c r="B9" s="37" t="s">
        <v>87</v>
      </c>
      <c r="C9" s="35" t="s">
        <v>93</v>
      </c>
      <c r="D9" s="12" t="str">
        <f>'2. Показатели КПМ'!E8</f>
        <v>км.</v>
      </c>
      <c r="E9" s="12">
        <f>'2. Показатели КПМ'!F8</f>
        <v>0.6</v>
      </c>
      <c r="F9" s="12">
        <v>2023</v>
      </c>
      <c r="G9" s="15">
        <f>'2. Показатели КПМ'!H8</f>
        <v>0.6</v>
      </c>
      <c r="H9" s="15">
        <f>'2. Показатели КПМ'!I8</f>
        <v>0.6</v>
      </c>
      <c r="I9" s="15">
        <f>'2. Показатели КПМ'!J8</f>
        <v>0.6</v>
      </c>
      <c r="J9" s="15">
        <f>'2. Показатели КПМ'!K8</f>
        <v>0.6</v>
      </c>
      <c r="K9" s="15">
        <f>'2. Показатели КПМ'!L8</f>
        <v>0.6</v>
      </c>
      <c r="L9" s="15">
        <f>'2. Показатели КПМ'!M8</f>
        <v>0.7</v>
      </c>
      <c r="M9" s="35"/>
      <c r="S9" s="18" t="s">
        <v>36</v>
      </c>
      <c r="T9" s="18" t="s">
        <v>25</v>
      </c>
    </row>
    <row r="10" spans="1:20" ht="48" customHeight="1">
      <c r="A10" s="10" t="s">
        <v>47</v>
      </c>
      <c r="B10" s="132" t="s">
        <v>92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4"/>
    </row>
    <row r="11" spans="1:20" ht="80.25" customHeight="1">
      <c r="A11" s="10" t="s">
        <v>27</v>
      </c>
      <c r="B11" s="37" t="s">
        <v>86</v>
      </c>
      <c r="C11" s="35" t="s">
        <v>93</v>
      </c>
      <c r="D11" s="12" t="str">
        <f>'2. Показатели КПМ'!E9</f>
        <v>км.</v>
      </c>
      <c r="E11" s="38">
        <f>'2. Показатели КПМ'!F9</f>
        <v>0.5</v>
      </c>
      <c r="F11" s="12">
        <v>2023</v>
      </c>
      <c r="G11" s="39">
        <f>'2. Показатели КПМ'!H9</f>
        <v>0.5</v>
      </c>
      <c r="H11" s="39">
        <f>'2. Показатели КПМ'!I9</f>
        <v>0.5</v>
      </c>
      <c r="I11" s="39">
        <f>'2. Показатели КПМ'!J9</f>
        <v>0.5</v>
      </c>
      <c r="J11" s="39">
        <f>'2. Показатели КПМ'!K9</f>
        <v>0.5</v>
      </c>
      <c r="K11" s="39">
        <f>'2. Показатели КПМ'!L9</f>
        <v>0.5</v>
      </c>
      <c r="L11" s="39">
        <f>'2. Показатели КПМ'!M9</f>
        <v>0.6</v>
      </c>
      <c r="M11" s="35"/>
      <c r="O11" s="18" t="s">
        <v>35</v>
      </c>
    </row>
    <row r="12" spans="1:20" ht="46.5" customHeight="1">
      <c r="A12" s="10" t="s">
        <v>48</v>
      </c>
      <c r="B12" s="132" t="s">
        <v>92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4"/>
    </row>
    <row r="13" spans="1:20" ht="90" customHeight="1">
      <c r="A13" s="10" t="s">
        <v>28</v>
      </c>
      <c r="B13" s="37" t="s">
        <v>85</v>
      </c>
      <c r="C13" s="35" t="s">
        <v>93</v>
      </c>
      <c r="D13" s="12" t="str">
        <f>'2. Показатели КПМ'!E10</f>
        <v>км.</v>
      </c>
      <c r="E13" s="10">
        <f>'2. Показатели КПМ'!F10</f>
        <v>5.2</v>
      </c>
      <c r="F13" s="12">
        <v>2023</v>
      </c>
      <c r="G13" s="39">
        <f>'2. Показатели КПМ'!H10</f>
        <v>5.2</v>
      </c>
      <c r="H13" s="39">
        <f>'2. Показатели КПМ'!I10</f>
        <v>5.2</v>
      </c>
      <c r="I13" s="39">
        <f>'2. Показатели КПМ'!J10</f>
        <v>5.2</v>
      </c>
      <c r="J13" s="39">
        <f>'2. Показатели КПМ'!K10</f>
        <v>5.2</v>
      </c>
      <c r="K13" s="39">
        <f>'2. Показатели КПМ'!L10</f>
        <v>5.2</v>
      </c>
      <c r="L13" s="39">
        <f>'2. Показатели КПМ'!M10</f>
        <v>5.3</v>
      </c>
      <c r="M13" s="35"/>
      <c r="O13" s="18" t="s">
        <v>35</v>
      </c>
    </row>
    <row r="14" spans="1:20" ht="42" customHeight="1">
      <c r="A14" s="10" t="s">
        <v>62</v>
      </c>
      <c r="B14" s="132" t="s">
        <v>92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4"/>
    </row>
    <row r="15" spans="1:20" ht="78.75" customHeight="1">
      <c r="A15" s="10" t="s">
        <v>30</v>
      </c>
      <c r="B15" s="37" t="s">
        <v>89</v>
      </c>
      <c r="C15" s="35" t="s">
        <v>93</v>
      </c>
      <c r="D15" s="12" t="str">
        <f>'2. Показатели КПМ'!E11</f>
        <v>км.</v>
      </c>
      <c r="E15" s="10">
        <f>'2. Показатели КПМ'!F11</f>
        <v>1.65</v>
      </c>
      <c r="F15" s="12">
        <v>2023</v>
      </c>
      <c r="G15" s="40">
        <f>'2. Показатели КПМ'!H11</f>
        <v>1.65</v>
      </c>
      <c r="H15" s="39">
        <f>'2. Показатели КПМ'!I11</f>
        <v>1.7</v>
      </c>
      <c r="I15" s="39">
        <f>'2. Показатели КПМ'!J11</f>
        <v>1.7</v>
      </c>
      <c r="J15" s="39">
        <f>'2. Показатели КПМ'!K11</f>
        <v>1.7</v>
      </c>
      <c r="K15" s="39">
        <f>'2. Показатели КПМ'!L11</f>
        <v>1.7</v>
      </c>
      <c r="L15" s="39">
        <f>'2. Показатели КПМ'!M11</f>
        <v>1.8</v>
      </c>
      <c r="M15" s="35"/>
      <c r="O15" s="18" t="s">
        <v>35</v>
      </c>
    </row>
    <row r="16" spans="1:20" ht="46.5" customHeight="1">
      <c r="A16" s="10" t="s">
        <v>63</v>
      </c>
      <c r="B16" s="132" t="s">
        <v>92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4"/>
    </row>
    <row r="17" spans="1:15" ht="93" customHeight="1">
      <c r="A17" s="10" t="s">
        <v>31</v>
      </c>
      <c r="B17" s="41" t="s">
        <v>90</v>
      </c>
      <c r="C17" s="35" t="s">
        <v>93</v>
      </c>
      <c r="D17" s="12" t="str">
        <f>'2. Показатели КПМ'!E12</f>
        <v>ед.</v>
      </c>
      <c r="E17" s="10">
        <f>'2. Показатели КПМ'!F12</f>
        <v>1</v>
      </c>
      <c r="F17" s="12">
        <v>2023</v>
      </c>
      <c r="G17" s="42">
        <f>'2. Показатели КПМ'!H12</f>
        <v>1</v>
      </c>
      <c r="H17" s="42">
        <f>'2. Показатели КПМ'!I12</f>
        <v>1</v>
      </c>
      <c r="I17" s="42">
        <f>'2. Показатели КПМ'!J12</f>
        <v>1</v>
      </c>
      <c r="J17" s="42">
        <f>'2. Показатели КПМ'!K12</f>
        <v>1</v>
      </c>
      <c r="K17" s="42">
        <f>'2. Показатели КПМ'!L12</f>
        <v>1</v>
      </c>
      <c r="L17" s="42">
        <f>'2. Показатели КПМ'!M12</f>
        <v>1</v>
      </c>
      <c r="M17" s="35"/>
      <c r="O17" s="18" t="s">
        <v>35</v>
      </c>
    </row>
    <row r="18" spans="1:15" ht="51" customHeight="1">
      <c r="A18" s="10" t="s">
        <v>66</v>
      </c>
      <c r="B18" s="132" t="s">
        <v>91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4"/>
    </row>
    <row r="19" spans="1:15" ht="156" customHeight="1">
      <c r="A19" s="88" t="s">
        <v>113</v>
      </c>
      <c r="B19" s="41" t="s">
        <v>109</v>
      </c>
      <c r="C19" s="89" t="s">
        <v>110</v>
      </c>
      <c r="D19" s="12" t="s">
        <v>111</v>
      </c>
      <c r="E19" s="88">
        <v>0</v>
      </c>
      <c r="F19" s="12">
        <v>2023</v>
      </c>
      <c r="G19" s="42">
        <v>100</v>
      </c>
      <c r="H19" s="42">
        <f>'2. Показатели КПМ'!I14</f>
        <v>0</v>
      </c>
      <c r="I19" s="42">
        <f>'2. Показатели КПМ'!J14</f>
        <v>0</v>
      </c>
      <c r="J19" s="42">
        <f>'2. Показатели КПМ'!K14</f>
        <v>0</v>
      </c>
      <c r="K19" s="42">
        <f>'2. Показатели КПМ'!L14</f>
        <v>0</v>
      </c>
      <c r="L19" s="42">
        <f>'2. Показатели КПМ'!M14</f>
        <v>0</v>
      </c>
      <c r="M19" s="89"/>
      <c r="O19" s="18" t="s">
        <v>35</v>
      </c>
    </row>
    <row r="20" spans="1:15" ht="51" customHeight="1">
      <c r="A20" s="88" t="s">
        <v>114</v>
      </c>
      <c r="B20" s="132" t="s">
        <v>112</v>
      </c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4"/>
    </row>
  </sheetData>
  <mergeCells count="16">
    <mergeCell ref="B20:M20"/>
    <mergeCell ref="B14:M14"/>
    <mergeCell ref="B16:M16"/>
    <mergeCell ref="B18:M18"/>
    <mergeCell ref="B8:M8"/>
    <mergeCell ref="B10:M10"/>
    <mergeCell ref="B12:M12"/>
    <mergeCell ref="B6:M6"/>
    <mergeCell ref="A1:M1"/>
    <mergeCell ref="G3:L3"/>
    <mergeCell ref="M3:M4"/>
    <mergeCell ref="A3:A4"/>
    <mergeCell ref="E3:F3"/>
    <mergeCell ref="B3:B4"/>
    <mergeCell ref="C3:C4"/>
    <mergeCell ref="D3:D4"/>
  </mergeCells>
  <printOptions horizontalCentered="1"/>
  <pageMargins left="0.59055118110236227" right="0.59055118110236227" top="0.98425196850393704" bottom="0.59055118110236227" header="0.51181102362204722" footer="0.31496062992125984"/>
  <pageSetup paperSize="9" scale="63" firstPageNumber="50" fitToHeight="2" orientation="landscape" useFirstPageNumber="1" r:id="rId1"/>
  <headerFooter>
    <oddHeader>&amp;C&amp;"Times New Roman,обычный"&amp;14&amp;P</oddHeader>
  </headerFooter>
  <rowBreaks count="1" manualBreakCount="1">
    <brk id="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O48"/>
  <sheetViews>
    <sheetView tabSelected="1" view="pageBreakPreview" topLeftCell="A25" zoomScale="70" zoomScaleNormal="100" zoomScaleSheetLayoutView="70" workbookViewId="0">
      <selection activeCell="B9" sqref="B9:D9"/>
    </sheetView>
  </sheetViews>
  <sheetFormatPr defaultColWidth="9.140625" defaultRowHeight="20.25"/>
  <cols>
    <col min="1" max="1" width="86.42578125" style="18" customWidth="1"/>
    <col min="2" max="2" width="6" style="18" customWidth="1"/>
    <col min="3" max="3" width="8" style="18" customWidth="1"/>
    <col min="4" max="4" width="19.85546875" style="18" customWidth="1"/>
    <col min="5" max="5" width="7.7109375" style="18" customWidth="1"/>
    <col min="6" max="6" width="18" style="100" customWidth="1"/>
    <col min="7" max="7" width="14.7109375" style="18" customWidth="1"/>
    <col min="8" max="8" width="13.140625" style="18" customWidth="1"/>
    <col min="9" max="9" width="12.7109375" style="18" customWidth="1"/>
    <col min="10" max="10" width="14.5703125" style="18" customWidth="1"/>
    <col min="11" max="11" width="13" style="18" customWidth="1"/>
    <col min="12" max="12" width="18.7109375" style="18" customWidth="1"/>
    <col min="13" max="13" width="14.140625" style="18" customWidth="1"/>
    <col min="14" max="14" width="12.42578125" style="18" bestFit="1" customWidth="1"/>
    <col min="15" max="15" width="36.85546875" style="18" customWidth="1"/>
    <col min="16" max="16384" width="9.140625" style="18"/>
  </cols>
  <sheetData>
    <row r="1" spans="1:15" ht="45.75" customHeight="1">
      <c r="A1" s="154" t="s">
        <v>77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5" ht="17.25" customHeight="1">
      <c r="A2" s="68"/>
      <c r="B2" s="68"/>
      <c r="C2" s="68"/>
      <c r="D2" s="68"/>
      <c r="E2" s="68"/>
      <c r="F2" s="92"/>
      <c r="G2" s="68"/>
      <c r="H2" s="68"/>
      <c r="I2" s="68"/>
      <c r="J2" s="68"/>
      <c r="K2" s="68"/>
      <c r="L2" s="68"/>
    </row>
    <row r="3" spans="1:15" ht="22.5" customHeight="1">
      <c r="A3" s="45"/>
      <c r="B3" s="45"/>
      <c r="C3" s="45"/>
      <c r="D3" s="45"/>
      <c r="E3" s="45"/>
      <c r="F3" s="93"/>
      <c r="G3" s="45"/>
      <c r="H3" s="45"/>
      <c r="I3" s="45"/>
      <c r="J3" s="45"/>
      <c r="K3" s="45"/>
      <c r="L3" s="46"/>
    </row>
    <row r="4" spans="1:15" ht="21" customHeight="1">
      <c r="A4" s="139" t="s">
        <v>42</v>
      </c>
      <c r="B4" s="155" t="s">
        <v>34</v>
      </c>
      <c r="C4" s="156"/>
      <c r="D4" s="156"/>
      <c r="E4" s="157"/>
      <c r="F4" s="139" t="s">
        <v>43</v>
      </c>
      <c r="G4" s="139"/>
      <c r="H4" s="139"/>
      <c r="I4" s="139"/>
      <c r="J4" s="139"/>
      <c r="K4" s="139"/>
      <c r="L4" s="139"/>
    </row>
    <row r="5" spans="1:15" ht="24" customHeight="1">
      <c r="A5" s="139"/>
      <c r="B5" s="158"/>
      <c r="C5" s="159"/>
      <c r="D5" s="159"/>
      <c r="E5" s="160"/>
      <c r="F5" s="94">
        <v>2025</v>
      </c>
      <c r="G5" s="10">
        <v>2026</v>
      </c>
      <c r="H5" s="10">
        <v>2027</v>
      </c>
      <c r="I5" s="10">
        <v>2028</v>
      </c>
      <c r="J5" s="10">
        <v>2029</v>
      </c>
      <c r="K5" s="10">
        <v>2030</v>
      </c>
      <c r="L5" s="10" t="s">
        <v>12</v>
      </c>
    </row>
    <row r="6" spans="1:15" ht="21.75" customHeight="1">
      <c r="A6" s="10">
        <v>1</v>
      </c>
      <c r="B6" s="139">
        <v>2</v>
      </c>
      <c r="C6" s="139"/>
      <c r="D6" s="139"/>
      <c r="E6" s="139"/>
      <c r="F6" s="94">
        <v>3</v>
      </c>
      <c r="G6" s="10">
        <v>4</v>
      </c>
      <c r="H6" s="10">
        <v>5</v>
      </c>
      <c r="I6" s="10">
        <v>6</v>
      </c>
      <c r="J6" s="10">
        <v>7</v>
      </c>
      <c r="K6" s="10">
        <v>8</v>
      </c>
      <c r="L6" s="10">
        <v>9</v>
      </c>
      <c r="M6" s="48"/>
      <c r="N6" s="48"/>
    </row>
    <row r="7" spans="1:15" s="73" customFormat="1" ht="27" customHeight="1">
      <c r="A7" s="49" t="s">
        <v>94</v>
      </c>
      <c r="B7" s="50"/>
      <c r="C7" s="51"/>
      <c r="D7" s="51"/>
      <c r="E7" s="52"/>
      <c r="F7" s="95">
        <f t="shared" ref="F7:K7" si="0">SUM(F9:F11)</f>
        <v>197170.2</v>
      </c>
      <c r="G7" s="53">
        <f t="shared" si="0"/>
        <v>86713.9</v>
      </c>
      <c r="H7" s="53">
        <f t="shared" si="0"/>
        <v>67750</v>
      </c>
      <c r="I7" s="53">
        <f t="shared" si="0"/>
        <v>35250</v>
      </c>
      <c r="J7" s="53">
        <f t="shared" si="0"/>
        <v>35250</v>
      </c>
      <c r="K7" s="53">
        <f t="shared" si="0"/>
        <v>35250</v>
      </c>
      <c r="L7" s="53">
        <f>SUM(F7:K7)</f>
        <v>457384.1</v>
      </c>
      <c r="M7" s="74">
        <f>L12+L17+L24+L29+L34+L39+L44</f>
        <v>457384.10000000003</v>
      </c>
      <c r="N7" s="74"/>
    </row>
    <row r="8" spans="1:15" s="73" customFormat="1" ht="24.75" customHeight="1">
      <c r="A8" s="54" t="s">
        <v>127</v>
      </c>
      <c r="B8" s="114"/>
      <c r="C8" s="115"/>
      <c r="D8" s="115"/>
      <c r="E8" s="116"/>
      <c r="F8" s="95"/>
      <c r="G8" s="53"/>
      <c r="H8" s="53"/>
      <c r="I8" s="53"/>
      <c r="J8" s="53"/>
      <c r="K8" s="53"/>
      <c r="L8" s="53"/>
      <c r="M8" s="74"/>
      <c r="N8" s="74"/>
    </row>
    <row r="9" spans="1:15" ht="24.75" customHeight="1">
      <c r="A9" s="54" t="s">
        <v>128</v>
      </c>
      <c r="B9" s="126">
        <v>850</v>
      </c>
      <c r="C9" s="56" t="s">
        <v>130</v>
      </c>
      <c r="D9" s="127" t="s">
        <v>131</v>
      </c>
      <c r="E9" s="69"/>
      <c r="F9" s="90">
        <f>F14+F19+F26+F31+F36+F41+F46</f>
        <v>9953.7000000000007</v>
      </c>
      <c r="G9" s="103"/>
      <c r="H9" s="103"/>
      <c r="I9" s="103"/>
      <c r="J9" s="103"/>
      <c r="K9" s="103"/>
      <c r="L9" s="57">
        <f>SUM(F9:K9)</f>
        <v>9953.7000000000007</v>
      </c>
    </row>
    <row r="10" spans="1:15" ht="24.75" customHeight="1">
      <c r="A10" s="86" t="s">
        <v>54</v>
      </c>
      <c r="B10" s="126">
        <v>850</v>
      </c>
      <c r="C10" s="56" t="s">
        <v>130</v>
      </c>
      <c r="D10" s="127" t="s">
        <v>131</v>
      </c>
      <c r="E10" s="58"/>
      <c r="F10" s="90">
        <f>F20+F32+F37+F42+F47+F27+F15+F21+F22</f>
        <v>160616.5</v>
      </c>
      <c r="G10" s="90">
        <f t="shared" ref="G10:I10" si="1">G20+G32+G37+G42+G47+G27+G15+G21+G22</f>
        <v>54083.9</v>
      </c>
      <c r="H10" s="90">
        <f t="shared" si="1"/>
        <v>33500</v>
      </c>
      <c r="I10" s="90">
        <f t="shared" si="1"/>
        <v>1000</v>
      </c>
      <c r="J10" s="15">
        <f t="shared" ref="J10:K10" si="2">J20+J32+J37+J42+J47+J27</f>
        <v>1000</v>
      </c>
      <c r="K10" s="15">
        <f t="shared" si="2"/>
        <v>1000</v>
      </c>
      <c r="L10" s="57">
        <f t="shared" ref="L10:L39" si="3">SUM(F10:K10)</f>
        <v>251200.4</v>
      </c>
    </row>
    <row r="11" spans="1:15" ht="24.75" customHeight="1">
      <c r="A11" s="54" t="s">
        <v>55</v>
      </c>
      <c r="B11" s="70"/>
      <c r="C11" s="71"/>
      <c r="D11" s="71"/>
      <c r="E11" s="72"/>
      <c r="F11" s="90">
        <f>F16+F23+F28+F33+F38+F43+F48</f>
        <v>26600</v>
      </c>
      <c r="G11" s="15">
        <f t="shared" ref="G11:K11" si="4">G16+G23+G28+G33+G38+G43</f>
        <v>32630</v>
      </c>
      <c r="H11" s="15">
        <f t="shared" si="4"/>
        <v>34250</v>
      </c>
      <c r="I11" s="15">
        <f t="shared" si="4"/>
        <v>34250</v>
      </c>
      <c r="J11" s="15">
        <f t="shared" si="4"/>
        <v>34250</v>
      </c>
      <c r="K11" s="15">
        <f t="shared" si="4"/>
        <v>34250</v>
      </c>
      <c r="L11" s="57">
        <f t="shared" si="3"/>
        <v>196230</v>
      </c>
    </row>
    <row r="12" spans="1:15" s="73" customFormat="1" ht="65.25" customHeight="1">
      <c r="A12" s="75" t="s">
        <v>122</v>
      </c>
      <c r="B12" s="59"/>
      <c r="C12" s="60"/>
      <c r="D12" s="60"/>
      <c r="E12" s="61"/>
      <c r="F12" s="96">
        <f>F14+F15+F16</f>
        <v>31000</v>
      </c>
      <c r="G12" s="62">
        <f t="shared" ref="G12:K12" si="5">G14+G15+G16</f>
        <v>49083.9</v>
      </c>
      <c r="H12" s="62">
        <f t="shared" si="5"/>
        <v>5000</v>
      </c>
      <c r="I12" s="62">
        <f t="shared" si="5"/>
        <v>5000</v>
      </c>
      <c r="J12" s="62">
        <f t="shared" si="5"/>
        <v>5000</v>
      </c>
      <c r="K12" s="62">
        <f t="shared" si="5"/>
        <v>5000</v>
      </c>
      <c r="L12" s="53">
        <f t="shared" si="3"/>
        <v>100083.9</v>
      </c>
      <c r="O12" s="37"/>
    </row>
    <row r="13" spans="1:15" s="73" customFormat="1" ht="24.75" customHeight="1">
      <c r="A13" s="54" t="s">
        <v>127</v>
      </c>
      <c r="B13" s="117"/>
      <c r="C13" s="118"/>
      <c r="D13" s="118"/>
      <c r="E13" s="119"/>
      <c r="F13" s="96"/>
      <c r="G13" s="62"/>
      <c r="H13" s="62"/>
      <c r="I13" s="62"/>
      <c r="J13" s="62"/>
      <c r="K13" s="62"/>
      <c r="L13" s="53"/>
      <c r="O13" s="120"/>
    </row>
    <row r="14" spans="1:15" ht="24.75" customHeight="1">
      <c r="A14" s="54" t="s">
        <v>128</v>
      </c>
      <c r="B14" s="55"/>
      <c r="C14" s="56"/>
      <c r="D14" s="56"/>
      <c r="E14" s="58"/>
      <c r="F14" s="97"/>
      <c r="G14" s="63"/>
      <c r="H14" s="63"/>
      <c r="I14" s="63"/>
      <c r="J14" s="63"/>
      <c r="K14" s="63"/>
      <c r="L14" s="85"/>
    </row>
    <row r="15" spans="1:15" ht="24.75" customHeight="1">
      <c r="A15" s="64" t="s">
        <v>54</v>
      </c>
      <c r="B15" s="55" t="s">
        <v>64</v>
      </c>
      <c r="C15" s="56" t="s">
        <v>72</v>
      </c>
      <c r="D15" s="56" t="s">
        <v>120</v>
      </c>
      <c r="E15" s="58" t="s">
        <v>121</v>
      </c>
      <c r="F15" s="90">
        <f>20000+1000+5000</f>
        <v>26000</v>
      </c>
      <c r="G15" s="15">
        <v>44083.9</v>
      </c>
      <c r="H15" s="38"/>
      <c r="I15" s="38"/>
      <c r="J15" s="38"/>
      <c r="K15" s="38"/>
      <c r="L15" s="57">
        <f t="shared" si="3"/>
        <v>70083.899999999994</v>
      </c>
    </row>
    <row r="16" spans="1:15" ht="24.75" customHeight="1">
      <c r="A16" s="54" t="s">
        <v>55</v>
      </c>
      <c r="B16" s="65"/>
      <c r="C16" s="66"/>
      <c r="D16" s="66"/>
      <c r="E16" s="67"/>
      <c r="F16" s="90">
        <v>5000</v>
      </c>
      <c r="G16" s="15">
        <v>5000</v>
      </c>
      <c r="H16" s="15">
        <v>5000</v>
      </c>
      <c r="I16" s="15">
        <v>5000</v>
      </c>
      <c r="J16" s="15">
        <v>5000</v>
      </c>
      <c r="K16" s="15">
        <v>5000</v>
      </c>
      <c r="L16" s="57">
        <f t="shared" si="3"/>
        <v>30000</v>
      </c>
    </row>
    <row r="17" spans="1:12" s="73" customFormat="1" ht="65.25" customHeight="1">
      <c r="A17" s="75" t="s">
        <v>123</v>
      </c>
      <c r="B17" s="59"/>
      <c r="C17" s="60"/>
      <c r="D17" s="60"/>
      <c r="E17" s="61"/>
      <c r="F17" s="96">
        <f>SUM(F19:F23)</f>
        <v>38124</v>
      </c>
      <c r="G17" s="62">
        <f t="shared" ref="G17:K17" si="6">SUM(G19:G23)</f>
        <v>12000</v>
      </c>
      <c r="H17" s="62">
        <f t="shared" si="6"/>
        <v>37500</v>
      </c>
      <c r="I17" s="62">
        <f t="shared" si="6"/>
        <v>5000</v>
      </c>
      <c r="J17" s="62">
        <f t="shared" si="6"/>
        <v>5000</v>
      </c>
      <c r="K17" s="62">
        <f t="shared" si="6"/>
        <v>5000</v>
      </c>
      <c r="L17" s="53">
        <f>SUM(F17:K17)</f>
        <v>102624</v>
      </c>
    </row>
    <row r="18" spans="1:12" s="73" customFormat="1" ht="24.75" customHeight="1">
      <c r="A18" s="54" t="s">
        <v>127</v>
      </c>
      <c r="B18" s="117"/>
      <c r="C18" s="118"/>
      <c r="D18" s="118"/>
      <c r="E18" s="119"/>
      <c r="F18" s="96"/>
      <c r="G18" s="62"/>
      <c r="H18" s="62"/>
      <c r="I18" s="62"/>
      <c r="J18" s="62"/>
      <c r="K18" s="62"/>
      <c r="L18" s="53"/>
    </row>
    <row r="19" spans="1:12" ht="24.75" customHeight="1">
      <c r="A19" s="54" t="s">
        <v>128</v>
      </c>
      <c r="B19" s="55" t="s">
        <v>64</v>
      </c>
      <c r="C19" s="56" t="s">
        <v>100</v>
      </c>
      <c r="D19" s="56" t="s">
        <v>118</v>
      </c>
      <c r="E19" s="58" t="s">
        <v>65</v>
      </c>
      <c r="F19" s="90">
        <v>9953.7000000000007</v>
      </c>
      <c r="G19" s="63"/>
      <c r="H19" s="63"/>
      <c r="I19" s="63"/>
      <c r="J19" s="63"/>
      <c r="K19" s="63"/>
      <c r="L19" s="57">
        <f t="shared" si="3"/>
        <v>9953.7000000000007</v>
      </c>
    </row>
    <row r="20" spans="1:12" ht="24.75" customHeight="1">
      <c r="A20" s="151" t="s">
        <v>54</v>
      </c>
      <c r="B20" s="55" t="s">
        <v>64</v>
      </c>
      <c r="C20" s="56" t="s">
        <v>100</v>
      </c>
      <c r="D20" s="56" t="s">
        <v>118</v>
      </c>
      <c r="E20" s="58" t="s">
        <v>65</v>
      </c>
      <c r="F20" s="90">
        <f>1070.3</f>
        <v>1070.3</v>
      </c>
      <c r="G20" s="15"/>
      <c r="H20" s="15"/>
      <c r="I20" s="63"/>
      <c r="J20" s="63"/>
      <c r="K20" s="63"/>
      <c r="L20" s="57">
        <f t="shared" si="3"/>
        <v>1070.3</v>
      </c>
    </row>
    <row r="21" spans="1:12" ht="24.75" customHeight="1">
      <c r="A21" s="152"/>
      <c r="B21" s="55" t="s">
        <v>64</v>
      </c>
      <c r="C21" s="56" t="s">
        <v>72</v>
      </c>
      <c r="D21" s="56" t="s">
        <v>119</v>
      </c>
      <c r="E21" s="58" t="s">
        <v>65</v>
      </c>
      <c r="F21" s="90">
        <v>12800</v>
      </c>
      <c r="G21" s="15">
        <v>7000</v>
      </c>
      <c r="H21" s="15">
        <v>32500</v>
      </c>
      <c r="I21" s="63"/>
      <c r="J21" s="63"/>
      <c r="K21" s="63"/>
      <c r="L21" s="57">
        <f t="shared" si="3"/>
        <v>52300</v>
      </c>
    </row>
    <row r="22" spans="1:12" ht="24.75" customHeight="1">
      <c r="A22" s="153"/>
      <c r="B22" s="55" t="s">
        <v>64</v>
      </c>
      <c r="C22" s="56" t="s">
        <v>72</v>
      </c>
      <c r="D22" s="56" t="s">
        <v>120</v>
      </c>
      <c r="E22" s="58" t="s">
        <v>121</v>
      </c>
      <c r="F22" s="90">
        <v>9300</v>
      </c>
      <c r="G22" s="15"/>
      <c r="H22" s="15"/>
      <c r="I22" s="63"/>
      <c r="J22" s="63"/>
      <c r="K22" s="63"/>
      <c r="L22" s="57">
        <f t="shared" si="3"/>
        <v>9300</v>
      </c>
    </row>
    <row r="23" spans="1:12" ht="24.75" customHeight="1">
      <c r="A23" s="54" t="s">
        <v>55</v>
      </c>
      <c r="B23" s="65"/>
      <c r="C23" s="66"/>
      <c r="D23" s="66"/>
      <c r="E23" s="67"/>
      <c r="F23" s="90">
        <v>5000</v>
      </c>
      <c r="G23" s="15">
        <v>5000</v>
      </c>
      <c r="H23" s="15">
        <v>5000</v>
      </c>
      <c r="I23" s="15">
        <v>5000</v>
      </c>
      <c r="J23" s="15">
        <v>5000</v>
      </c>
      <c r="K23" s="15">
        <v>5000</v>
      </c>
      <c r="L23" s="57">
        <f t="shared" si="3"/>
        <v>30000</v>
      </c>
    </row>
    <row r="24" spans="1:12" ht="60.75">
      <c r="A24" s="78" t="s">
        <v>124</v>
      </c>
      <c r="B24" s="56"/>
      <c r="C24" s="56"/>
      <c r="D24" s="56"/>
      <c r="E24" s="56"/>
      <c r="F24" s="98">
        <f>F26+F27+F28</f>
        <v>7250</v>
      </c>
      <c r="G24" s="62">
        <f t="shared" ref="G24" si="7">G26+G27+G28</f>
        <v>7250</v>
      </c>
      <c r="H24" s="62">
        <f t="shared" ref="H24" si="8">H26+H27+H28</f>
        <v>7250</v>
      </c>
      <c r="I24" s="62">
        <f t="shared" ref="I24" si="9">I26+I27+I28</f>
        <v>7250</v>
      </c>
      <c r="J24" s="62">
        <f t="shared" ref="J24" si="10">J26+J27+J28</f>
        <v>7250</v>
      </c>
      <c r="K24" s="62">
        <f t="shared" ref="K24" si="11">K26+K27+K28</f>
        <v>7250</v>
      </c>
      <c r="L24" s="53">
        <f t="shared" si="3"/>
        <v>43500</v>
      </c>
    </row>
    <row r="25" spans="1:12" ht="24.75" customHeight="1">
      <c r="A25" s="54" t="s">
        <v>127</v>
      </c>
      <c r="B25" s="56"/>
      <c r="C25" s="56"/>
      <c r="D25" s="56"/>
      <c r="E25" s="56"/>
      <c r="F25" s="98"/>
      <c r="G25" s="124"/>
      <c r="H25" s="124"/>
      <c r="I25" s="124"/>
      <c r="J25" s="124"/>
      <c r="K25" s="62"/>
      <c r="L25" s="53"/>
    </row>
    <row r="26" spans="1:12" ht="24.75" customHeight="1">
      <c r="A26" s="54" t="s">
        <v>128</v>
      </c>
      <c r="B26" s="55"/>
      <c r="C26" s="56"/>
      <c r="D26" s="56"/>
      <c r="E26" s="58"/>
      <c r="F26" s="99"/>
      <c r="G26" s="77"/>
      <c r="H26" s="77"/>
      <c r="I26" s="77"/>
      <c r="J26" s="77"/>
      <c r="K26" s="63"/>
      <c r="L26" s="57"/>
    </row>
    <row r="27" spans="1:12" ht="24.75" customHeight="1">
      <c r="A27" s="54" t="s">
        <v>54</v>
      </c>
      <c r="B27" s="55"/>
      <c r="C27" s="56"/>
      <c r="D27" s="56"/>
      <c r="E27" s="58"/>
      <c r="F27" s="90"/>
      <c r="G27" s="15"/>
      <c r="H27" s="15"/>
      <c r="I27" s="15"/>
      <c r="J27" s="15"/>
      <c r="K27" s="15"/>
      <c r="L27" s="57"/>
    </row>
    <row r="28" spans="1:12" ht="24.75" customHeight="1">
      <c r="A28" s="54" t="s">
        <v>55</v>
      </c>
      <c r="B28" s="65"/>
      <c r="C28" s="66"/>
      <c r="D28" s="66"/>
      <c r="E28" s="67"/>
      <c r="F28" s="90">
        <v>7250</v>
      </c>
      <c r="G28" s="15">
        <v>7250</v>
      </c>
      <c r="H28" s="15">
        <v>7250</v>
      </c>
      <c r="I28" s="15">
        <v>7250</v>
      </c>
      <c r="J28" s="15">
        <v>7250</v>
      </c>
      <c r="K28" s="15">
        <v>7250</v>
      </c>
      <c r="L28" s="57">
        <f t="shared" si="3"/>
        <v>43500</v>
      </c>
    </row>
    <row r="29" spans="1:12" s="73" customFormat="1" ht="60.75">
      <c r="A29" s="75" t="s">
        <v>125</v>
      </c>
      <c r="B29" s="59"/>
      <c r="C29" s="60"/>
      <c r="D29" s="60"/>
      <c r="E29" s="61"/>
      <c r="F29" s="96">
        <f t="shared" ref="F29:K29" si="12">F31+F32+F33</f>
        <v>7350</v>
      </c>
      <c r="G29" s="62">
        <f t="shared" si="12"/>
        <v>13380</v>
      </c>
      <c r="H29" s="62">
        <f t="shared" si="12"/>
        <v>15000</v>
      </c>
      <c r="I29" s="62">
        <f t="shared" si="12"/>
        <v>15000</v>
      </c>
      <c r="J29" s="62">
        <f t="shared" si="12"/>
        <v>15000</v>
      </c>
      <c r="K29" s="62">
        <f t="shared" si="12"/>
        <v>15000</v>
      </c>
      <c r="L29" s="53">
        <f t="shared" si="3"/>
        <v>80730</v>
      </c>
    </row>
    <row r="30" spans="1:12" s="73" customFormat="1" ht="24.75" customHeight="1">
      <c r="A30" s="54" t="s">
        <v>127</v>
      </c>
      <c r="B30" s="117"/>
      <c r="C30" s="118"/>
      <c r="D30" s="118"/>
      <c r="E30" s="119"/>
      <c r="F30" s="96"/>
      <c r="G30" s="62"/>
      <c r="H30" s="62"/>
      <c r="I30" s="62"/>
      <c r="J30" s="62"/>
      <c r="K30" s="62"/>
      <c r="L30" s="53"/>
    </row>
    <row r="31" spans="1:12" ht="24.75" customHeight="1">
      <c r="A31" s="54" t="s">
        <v>128</v>
      </c>
      <c r="B31" s="55"/>
      <c r="C31" s="56"/>
      <c r="D31" s="56"/>
      <c r="E31" s="58"/>
      <c r="F31" s="90"/>
      <c r="G31" s="15"/>
      <c r="H31" s="15"/>
      <c r="I31" s="15"/>
      <c r="J31" s="15"/>
      <c r="K31" s="15"/>
      <c r="L31" s="57"/>
    </row>
    <row r="32" spans="1:12" ht="24.75" customHeight="1">
      <c r="A32" s="54" t="s">
        <v>54</v>
      </c>
      <c r="B32" s="55"/>
      <c r="C32" s="56"/>
      <c r="D32" s="56"/>
      <c r="E32" s="58"/>
      <c r="F32" s="90"/>
      <c r="G32" s="15"/>
      <c r="H32" s="15"/>
      <c r="I32" s="15"/>
      <c r="J32" s="15"/>
      <c r="K32" s="15"/>
      <c r="L32" s="57"/>
    </row>
    <row r="33" spans="1:12" ht="24.75" customHeight="1">
      <c r="A33" s="54" t="s">
        <v>55</v>
      </c>
      <c r="B33" s="65"/>
      <c r="C33" s="66"/>
      <c r="D33" s="66"/>
      <c r="E33" s="67"/>
      <c r="F33" s="90">
        <v>7350</v>
      </c>
      <c r="G33" s="15">
        <v>13380</v>
      </c>
      <c r="H33" s="15">
        <v>15000</v>
      </c>
      <c r="I33" s="15">
        <v>15000</v>
      </c>
      <c r="J33" s="15">
        <v>15000</v>
      </c>
      <c r="K33" s="15">
        <v>15000</v>
      </c>
      <c r="L33" s="57">
        <f t="shared" si="3"/>
        <v>80730</v>
      </c>
    </row>
    <row r="34" spans="1:12" s="73" customFormat="1" ht="60.75">
      <c r="A34" s="75" t="s">
        <v>126</v>
      </c>
      <c r="B34" s="59"/>
      <c r="C34" s="60"/>
      <c r="D34" s="60"/>
      <c r="E34" s="61"/>
      <c r="F34" s="96">
        <f>F36+F37+F38</f>
        <v>2000</v>
      </c>
      <c r="G34" s="62">
        <f t="shared" ref="G34:K34" si="13">G36+G37+G38</f>
        <v>2000</v>
      </c>
      <c r="H34" s="62">
        <f t="shared" si="13"/>
        <v>2000</v>
      </c>
      <c r="I34" s="62">
        <f t="shared" si="13"/>
        <v>2000</v>
      </c>
      <c r="J34" s="62">
        <f t="shared" si="13"/>
        <v>2000</v>
      </c>
      <c r="K34" s="62">
        <f t="shared" si="13"/>
        <v>2000</v>
      </c>
      <c r="L34" s="53">
        <f t="shared" si="3"/>
        <v>12000</v>
      </c>
    </row>
    <row r="35" spans="1:12" s="73" customFormat="1" ht="24.75" customHeight="1">
      <c r="A35" s="54" t="s">
        <v>127</v>
      </c>
      <c r="B35" s="117"/>
      <c r="C35" s="118"/>
      <c r="D35" s="118"/>
      <c r="E35" s="119"/>
      <c r="F35" s="96"/>
      <c r="G35" s="62"/>
      <c r="H35" s="62"/>
      <c r="I35" s="62"/>
      <c r="J35" s="62"/>
      <c r="K35" s="62"/>
      <c r="L35" s="53"/>
    </row>
    <row r="36" spans="1:12" ht="24.75" customHeight="1">
      <c r="A36" s="54" t="s">
        <v>128</v>
      </c>
      <c r="B36" s="55"/>
      <c r="C36" s="56"/>
      <c r="D36" s="56"/>
      <c r="E36" s="58"/>
      <c r="F36" s="97"/>
      <c r="G36" s="63"/>
      <c r="H36" s="63"/>
      <c r="I36" s="63"/>
      <c r="J36" s="63"/>
      <c r="K36" s="63"/>
      <c r="L36" s="57"/>
    </row>
    <row r="37" spans="1:12" ht="24.75" customHeight="1">
      <c r="A37" s="54" t="s">
        <v>54</v>
      </c>
      <c r="B37" s="55"/>
      <c r="C37" s="56"/>
      <c r="D37" s="56"/>
      <c r="E37" s="58"/>
      <c r="F37" s="90"/>
      <c r="G37" s="15"/>
      <c r="H37" s="15"/>
      <c r="I37" s="15"/>
      <c r="J37" s="15"/>
      <c r="K37" s="15"/>
      <c r="L37" s="57"/>
    </row>
    <row r="38" spans="1:12" ht="24.75" customHeight="1">
      <c r="A38" s="54" t="s">
        <v>55</v>
      </c>
      <c r="B38" s="65"/>
      <c r="C38" s="66"/>
      <c r="D38" s="66"/>
      <c r="E38" s="67"/>
      <c r="F38" s="90">
        <v>2000</v>
      </c>
      <c r="G38" s="15">
        <v>2000</v>
      </c>
      <c r="H38" s="15">
        <v>2000</v>
      </c>
      <c r="I38" s="15">
        <v>2000</v>
      </c>
      <c r="J38" s="15">
        <v>2000</v>
      </c>
      <c r="K38" s="15">
        <v>2000</v>
      </c>
      <c r="L38" s="57">
        <f t="shared" si="3"/>
        <v>12000</v>
      </c>
    </row>
    <row r="39" spans="1:12" s="73" customFormat="1" ht="60.75">
      <c r="A39" s="76" t="s">
        <v>95</v>
      </c>
      <c r="B39" s="104"/>
      <c r="C39" s="105"/>
      <c r="D39" s="105"/>
      <c r="E39" s="106"/>
      <c r="F39" s="96">
        <f>F41+F42+F43</f>
        <v>13326.2</v>
      </c>
      <c r="G39" s="96">
        <f t="shared" ref="G39:K39" si="14">G41+G42+G43</f>
        <v>3000</v>
      </c>
      <c r="H39" s="62">
        <f t="shared" si="14"/>
        <v>1000</v>
      </c>
      <c r="I39" s="62">
        <f t="shared" si="14"/>
        <v>1000</v>
      </c>
      <c r="J39" s="62">
        <f t="shared" si="14"/>
        <v>1000</v>
      </c>
      <c r="K39" s="62">
        <f t="shared" si="14"/>
        <v>1000</v>
      </c>
      <c r="L39" s="53">
        <f t="shared" si="3"/>
        <v>20326.2</v>
      </c>
    </row>
    <row r="40" spans="1:12" s="73" customFormat="1" ht="24.75" customHeight="1">
      <c r="A40" s="54" t="s">
        <v>127</v>
      </c>
      <c r="B40" s="121"/>
      <c r="C40" s="122"/>
      <c r="D40" s="122"/>
      <c r="E40" s="123"/>
      <c r="F40" s="96"/>
      <c r="G40" s="96"/>
      <c r="H40" s="62"/>
      <c r="I40" s="62"/>
      <c r="J40" s="62"/>
      <c r="K40" s="62"/>
      <c r="L40" s="53"/>
    </row>
    <row r="41" spans="1:12" ht="24.75" customHeight="1">
      <c r="A41" s="54" t="s">
        <v>128</v>
      </c>
      <c r="B41" s="107"/>
      <c r="C41" s="108"/>
      <c r="D41" s="108"/>
      <c r="E41" s="109"/>
      <c r="F41" s="97"/>
      <c r="G41" s="97"/>
      <c r="H41" s="63"/>
      <c r="I41" s="63"/>
      <c r="J41" s="63"/>
      <c r="K41" s="63"/>
      <c r="L41" s="57"/>
    </row>
    <row r="42" spans="1:12" ht="24.75" customHeight="1">
      <c r="A42" s="54" t="s">
        <v>54</v>
      </c>
      <c r="B42" s="107" t="s">
        <v>64</v>
      </c>
      <c r="C42" s="108" t="s">
        <v>72</v>
      </c>
      <c r="D42" s="108" t="s">
        <v>76</v>
      </c>
      <c r="E42" s="109" t="s">
        <v>65</v>
      </c>
      <c r="F42" s="90">
        <v>13326.2</v>
      </c>
      <c r="G42" s="90">
        <v>3000</v>
      </c>
      <c r="H42" s="15">
        <v>1000</v>
      </c>
      <c r="I42" s="15">
        <v>1000</v>
      </c>
      <c r="J42" s="15">
        <v>1000</v>
      </c>
      <c r="K42" s="15">
        <v>1000</v>
      </c>
      <c r="L42" s="57">
        <f>SUM(F42:K42)</f>
        <v>20326.2</v>
      </c>
    </row>
    <row r="43" spans="1:12" ht="24.75" customHeight="1">
      <c r="A43" s="54" t="s">
        <v>55</v>
      </c>
      <c r="B43" s="110"/>
      <c r="C43" s="111"/>
      <c r="D43" s="111"/>
      <c r="E43" s="112"/>
      <c r="F43" s="90"/>
      <c r="G43" s="90"/>
      <c r="H43" s="15"/>
      <c r="I43" s="15"/>
      <c r="J43" s="15"/>
      <c r="K43" s="15"/>
      <c r="L43" s="57"/>
    </row>
    <row r="44" spans="1:12" s="73" customFormat="1" ht="121.5">
      <c r="A44" s="76" t="s">
        <v>101</v>
      </c>
      <c r="B44" s="104"/>
      <c r="C44" s="105"/>
      <c r="D44" s="105"/>
      <c r="E44" s="106"/>
      <c r="F44" s="96">
        <f>F46+F47+F48</f>
        <v>98120</v>
      </c>
      <c r="G44" s="113">
        <f t="shared" ref="G44:K44" si="15">G46+G47+G48</f>
        <v>0</v>
      </c>
      <c r="H44" s="91">
        <f t="shared" si="15"/>
        <v>0</v>
      </c>
      <c r="I44" s="91">
        <f t="shared" si="15"/>
        <v>0</v>
      </c>
      <c r="J44" s="91">
        <f t="shared" si="15"/>
        <v>0</v>
      </c>
      <c r="K44" s="91">
        <f t="shared" si="15"/>
        <v>0</v>
      </c>
      <c r="L44" s="53">
        <f t="shared" ref="L44" si="16">SUM(F44:K44)</f>
        <v>98120</v>
      </c>
    </row>
    <row r="45" spans="1:12" s="73" customFormat="1" ht="24.75" customHeight="1">
      <c r="A45" s="54" t="s">
        <v>127</v>
      </c>
      <c r="B45" s="121"/>
      <c r="C45" s="122"/>
      <c r="D45" s="122"/>
      <c r="E45" s="123"/>
      <c r="F45" s="96"/>
      <c r="G45" s="113"/>
      <c r="H45" s="91"/>
      <c r="I45" s="91"/>
      <c r="J45" s="91"/>
      <c r="K45" s="91"/>
      <c r="L45" s="53"/>
    </row>
    <row r="46" spans="1:12" ht="24.75" customHeight="1">
      <c r="A46" s="54" t="s">
        <v>128</v>
      </c>
      <c r="B46" s="107"/>
      <c r="C46" s="108"/>
      <c r="D46" s="108"/>
      <c r="E46" s="109"/>
      <c r="F46" s="97"/>
      <c r="G46" s="97"/>
      <c r="H46" s="63"/>
      <c r="I46" s="63"/>
      <c r="J46" s="63"/>
      <c r="K46" s="63"/>
      <c r="L46" s="57"/>
    </row>
    <row r="47" spans="1:12" ht="24.75" customHeight="1">
      <c r="A47" s="54" t="s">
        <v>54</v>
      </c>
      <c r="B47" s="107" t="s">
        <v>64</v>
      </c>
      <c r="C47" s="108" t="s">
        <v>72</v>
      </c>
      <c r="D47" s="108" t="s">
        <v>129</v>
      </c>
      <c r="E47" s="109" t="s">
        <v>102</v>
      </c>
      <c r="F47" s="90">
        <v>98120</v>
      </c>
      <c r="G47" s="90"/>
      <c r="H47" s="15"/>
      <c r="I47" s="15"/>
      <c r="J47" s="15"/>
      <c r="K47" s="15"/>
      <c r="L47" s="57">
        <f>SUM(F47:K47)</f>
        <v>98120</v>
      </c>
    </row>
    <row r="48" spans="1:12" ht="24.75" customHeight="1">
      <c r="A48" s="54" t="s">
        <v>55</v>
      </c>
      <c r="B48" s="65"/>
      <c r="C48" s="66"/>
      <c r="D48" s="66"/>
      <c r="E48" s="67"/>
      <c r="F48" s="90"/>
      <c r="G48" s="15"/>
      <c r="H48" s="15"/>
      <c r="I48" s="15"/>
      <c r="J48" s="15"/>
      <c r="K48" s="15"/>
      <c r="L48" s="57"/>
    </row>
  </sheetData>
  <mergeCells count="6">
    <mergeCell ref="A20:A22"/>
    <mergeCell ref="A1:L1"/>
    <mergeCell ref="B4:E5"/>
    <mergeCell ref="A4:A5"/>
    <mergeCell ref="F4:L4"/>
    <mergeCell ref="B6:E6"/>
  </mergeCells>
  <printOptions horizontalCentered="1"/>
  <pageMargins left="0.59055118110236227" right="0.59055118110236227" top="0.98425196850393704" bottom="0.59055118110236227" header="0.59055118110236227" footer="0.31496062992125984"/>
  <pageSetup paperSize="9" scale="57" firstPageNumber="52" fitToHeight="2" orientation="landscape" useFirstPageNumber="1" r:id="rId1"/>
  <headerFooter>
    <oddHeader>&amp;C&amp;"Times New Roman,обычный"&amp;15&amp;P</oddHeader>
  </headerFooter>
  <rowBreaks count="1" manualBreakCount="1">
    <brk id="28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14"/>
  <sheetViews>
    <sheetView view="pageBreakPreview" topLeftCell="A12" zoomScale="110" zoomScaleNormal="100" zoomScaleSheetLayoutView="110" workbookViewId="0">
      <selection activeCell="J13" sqref="J13"/>
    </sheetView>
  </sheetViews>
  <sheetFormatPr defaultColWidth="9.140625" defaultRowHeight="20.25"/>
  <cols>
    <col min="1" max="1" width="8.42578125" style="18" customWidth="1"/>
    <col min="2" max="2" width="50.42578125" style="18" customWidth="1"/>
    <col min="3" max="3" width="17.42578125" style="18" customWidth="1"/>
    <col min="4" max="4" width="26.140625" style="18" customWidth="1"/>
    <col min="5" max="5" width="29.42578125" style="18" customWidth="1"/>
    <col min="6" max="6" width="21" style="18" hidden="1" customWidth="1"/>
    <col min="7" max="16384" width="9.140625" style="18"/>
  </cols>
  <sheetData>
    <row r="1" spans="1:37" ht="77.25" customHeight="1">
      <c r="D1" s="130" t="s">
        <v>79</v>
      </c>
      <c r="E1" s="130"/>
    </row>
    <row r="2" spans="1:37" ht="39" customHeight="1"/>
    <row r="3" spans="1:37" ht="43.5" customHeight="1">
      <c r="A3" s="131" t="s">
        <v>99</v>
      </c>
      <c r="B3" s="131"/>
      <c r="C3" s="131"/>
      <c r="D3" s="131"/>
      <c r="E3" s="131"/>
      <c r="F3" s="131"/>
    </row>
    <row r="4" spans="1:37" ht="40.5" customHeight="1">
      <c r="A4" s="79"/>
      <c r="B4" s="79"/>
      <c r="C4" s="79"/>
      <c r="D4" s="79"/>
      <c r="E4" s="79"/>
      <c r="F4" s="79"/>
    </row>
    <row r="5" spans="1:37" ht="67.5" customHeight="1">
      <c r="A5" s="35" t="s">
        <v>56</v>
      </c>
      <c r="B5" s="35" t="s">
        <v>57</v>
      </c>
      <c r="C5" s="35" t="s">
        <v>58</v>
      </c>
      <c r="D5" s="35" t="s">
        <v>59</v>
      </c>
      <c r="E5" s="35" t="s">
        <v>60</v>
      </c>
      <c r="F5" s="80" t="s">
        <v>38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</row>
    <row r="6" spans="1:37" ht="19.5" customHeight="1">
      <c r="A6" s="81">
        <v>1</v>
      </c>
      <c r="B6" s="35">
        <v>2</v>
      </c>
      <c r="C6" s="35">
        <v>3</v>
      </c>
      <c r="D6" s="35">
        <v>4</v>
      </c>
      <c r="E6" s="35">
        <v>5</v>
      </c>
      <c r="F6" s="80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</row>
    <row r="7" spans="1:37" ht="27.75" customHeight="1">
      <c r="A7" s="82" t="s">
        <v>96</v>
      </c>
      <c r="B7" s="132" t="str">
        <f>'2. Показатели КПМ'!B6:N6</f>
        <v>Задача 3. Развитие инженерной инфраструктуры</v>
      </c>
      <c r="C7" s="133"/>
      <c r="D7" s="133"/>
      <c r="E7" s="134"/>
      <c r="F7" s="80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</row>
    <row r="8" spans="1:37" ht="106.5" customHeight="1">
      <c r="A8" s="125" t="s">
        <v>7</v>
      </c>
      <c r="B8" s="37" t="s">
        <v>88</v>
      </c>
      <c r="C8" s="84" t="s">
        <v>97</v>
      </c>
      <c r="D8" s="16" t="s">
        <v>68</v>
      </c>
      <c r="E8" s="47" t="s">
        <v>98</v>
      </c>
      <c r="F8" s="47" t="s">
        <v>98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</row>
    <row r="9" spans="1:37" ht="109.5" customHeight="1">
      <c r="A9" s="125" t="s">
        <v>11</v>
      </c>
      <c r="B9" s="37" t="s">
        <v>87</v>
      </c>
      <c r="C9" s="84" t="s">
        <v>97</v>
      </c>
      <c r="D9" s="16" t="s">
        <v>68</v>
      </c>
      <c r="E9" s="47" t="s">
        <v>98</v>
      </c>
      <c r="F9" s="80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</row>
    <row r="10" spans="1:37" ht="111" customHeight="1">
      <c r="A10" s="161" t="s">
        <v>27</v>
      </c>
      <c r="B10" s="37" t="s">
        <v>86</v>
      </c>
      <c r="C10" s="84" t="s">
        <v>97</v>
      </c>
      <c r="D10" s="87" t="s">
        <v>105</v>
      </c>
      <c r="E10" s="47" t="s">
        <v>98</v>
      </c>
      <c r="F10" s="80"/>
      <c r="R10" s="18" t="s">
        <v>35</v>
      </c>
    </row>
    <row r="11" spans="1:37" ht="108.75" customHeight="1">
      <c r="A11" s="161" t="s">
        <v>28</v>
      </c>
      <c r="B11" s="37" t="s">
        <v>85</v>
      </c>
      <c r="C11" s="84" t="s">
        <v>97</v>
      </c>
      <c r="D11" s="87" t="s">
        <v>106</v>
      </c>
      <c r="E11" s="47" t="s">
        <v>98</v>
      </c>
      <c r="F11" s="80"/>
    </row>
    <row r="12" spans="1:37" ht="101.25">
      <c r="A12" s="161" t="s">
        <v>30</v>
      </c>
      <c r="B12" s="37" t="s">
        <v>89</v>
      </c>
      <c r="C12" s="84" t="s">
        <v>97</v>
      </c>
      <c r="D12" s="87" t="s">
        <v>104</v>
      </c>
      <c r="E12" s="47" t="s">
        <v>98</v>
      </c>
      <c r="F12" s="80"/>
    </row>
    <row r="13" spans="1:37" ht="124.5" customHeight="1">
      <c r="A13" s="161" t="s">
        <v>31</v>
      </c>
      <c r="B13" s="41" t="s">
        <v>90</v>
      </c>
      <c r="C13" s="84" t="s">
        <v>97</v>
      </c>
      <c r="D13" s="16" t="s">
        <v>70</v>
      </c>
      <c r="E13" s="47" t="s">
        <v>98</v>
      </c>
    </row>
    <row r="14" spans="1:37" ht="166.5" customHeight="1">
      <c r="A14" s="161" t="s">
        <v>113</v>
      </c>
      <c r="B14" s="41" t="s">
        <v>109</v>
      </c>
      <c r="C14" s="84" t="s">
        <v>97</v>
      </c>
      <c r="D14" s="87" t="s">
        <v>115</v>
      </c>
      <c r="E14" s="47" t="s">
        <v>117</v>
      </c>
    </row>
  </sheetData>
  <mergeCells count="3">
    <mergeCell ref="D1:E1"/>
    <mergeCell ref="A3:F3"/>
    <mergeCell ref="B7:E7"/>
  </mergeCells>
  <printOptions horizontalCentered="1"/>
  <pageMargins left="0.98425196850393704" right="0.59055118110236227" top="0.98425196850393704" bottom="0.59055118110236227" header="0.62992125984251968" footer="0.31496062992125984"/>
  <pageSetup paperSize="9" scale="61" firstPageNumber="45" fitToHeight="4" orientation="portrait" useFirstPageNumber="1" r:id="rId1"/>
  <headerFooter>
    <oddHeader>&amp;C&amp;"Times New Roman,обычный"&amp;15&amp;P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1. Общие положения КПМ</vt:lpstr>
      <vt:lpstr>2. Показатели КПМ</vt:lpstr>
      <vt:lpstr>3. помес план</vt:lpstr>
      <vt:lpstr>4. Мероприятия КПМ</vt:lpstr>
      <vt:lpstr>5. Финансовое обеспечение КПМ</vt:lpstr>
      <vt:lpstr>План реализации КПМ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 помес план'!Область_печати</vt:lpstr>
      <vt:lpstr>'4. Мероприятия КПМ'!Область_печати</vt:lpstr>
      <vt:lpstr>'5. Финансовое обеспечение КПМ'!Область_печати</vt:lpstr>
      <vt:lpstr>'План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Постленко</cp:lastModifiedBy>
  <cp:lastPrinted>2024-11-14T08:22:08Z</cp:lastPrinted>
  <dcterms:created xsi:type="dcterms:W3CDTF">2023-03-30T13:12:42Z</dcterms:created>
  <dcterms:modified xsi:type="dcterms:W3CDTF">2024-12-02T11:26:24Z</dcterms:modified>
</cp:coreProperties>
</file>