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00" yWindow="30" windowWidth="14835" windowHeight="11760" tabRatio="813" activeTab="4"/>
  </bookViews>
  <sheets>
    <sheet name="1. Общие положения КПМ" sheetId="16" r:id="rId1"/>
    <sheet name="2. Показатели КПМ" sheetId="17" r:id="rId2"/>
    <sheet name="3. Помес план" sheetId="24" r:id="rId3"/>
    <sheet name="4. Мероприятия КПМ" sheetId="21" r:id="rId4"/>
    <sheet name="5. Финансовое обеспечение КПМ" sheetId="22" r:id="rId5"/>
    <sheet name="План реализации КПМ" sheetId="25" r:id="rId6"/>
  </sheets>
  <definedNames>
    <definedName name="_ftn2" localSheetId="0">'1. Общие положения КПМ'!#REF!</definedName>
    <definedName name="_ftn2" localSheetId="1">'2. Показатели КПМ'!#REF!</definedName>
    <definedName name="_ftn2" localSheetId="2">'3. Помес план'!#REF!</definedName>
    <definedName name="_ftn3" localSheetId="0">'1. Общие положения КПМ'!#REF!</definedName>
    <definedName name="_ftn3" localSheetId="1">'2. Показатели КПМ'!#REF!</definedName>
    <definedName name="_ftn3" localSheetId="2">'3. Помес план'!#REF!</definedName>
    <definedName name="_ftn4" localSheetId="0">'1. Общие положения КПМ'!#REF!</definedName>
    <definedName name="_ftn4" localSheetId="1">'2. Показатели КПМ'!#REF!</definedName>
    <definedName name="_ftn4" localSheetId="2">'3. Помес план'!#REF!</definedName>
    <definedName name="_ftn5" localSheetId="0">'1. Общие положения КПМ'!#REF!</definedName>
    <definedName name="_ftn5" localSheetId="1">'2. Показатели КПМ'!#REF!</definedName>
    <definedName name="_ftn5" localSheetId="2">'3. Помес план'!#REF!</definedName>
    <definedName name="_ftnref2" localSheetId="0">'1. Общие положения КПМ'!$A$1</definedName>
    <definedName name="_ftnref2" localSheetId="1">'2. Показатели КПМ'!#REF!</definedName>
    <definedName name="_ftnref2" localSheetId="2">'3. Помес план'!#REF!</definedName>
    <definedName name="_ftnref3" localSheetId="0">'1. Общие положения КПМ'!$A$2</definedName>
    <definedName name="_ftnref3" localSheetId="1">'2. Показатели КПМ'!#REF!</definedName>
    <definedName name="_ftnref3" localSheetId="2">'3. Помес план'!#REF!</definedName>
    <definedName name="_ftnref4" localSheetId="0">'1. Общие положения КПМ'!#REF!</definedName>
    <definedName name="_ftnref4" localSheetId="1">'2. Показатели КПМ'!#REF!</definedName>
    <definedName name="_ftnref4" localSheetId="2">'3. Помес план'!#REF!</definedName>
    <definedName name="_ftnref5" localSheetId="0">'1. Общие положения КПМ'!#REF!</definedName>
    <definedName name="_ftnref5" localSheetId="1">'2. Показатели КПМ'!#REF!</definedName>
    <definedName name="_ftnref5" localSheetId="2">'3. Помес план'!#REF!</definedName>
    <definedName name="_xlnm.Print_Titles" localSheetId="3">'4. Мероприятия КПМ'!$3:$5</definedName>
    <definedName name="_xlnm.Print_Titles" localSheetId="4">'5. Финансовое обеспечение КПМ'!$4:$6</definedName>
    <definedName name="_xlnm.Print_Titles" localSheetId="5">'План реализации КПМ'!$5:$6</definedName>
    <definedName name="_xlnm.Print_Area" localSheetId="0">'1. Общие положения КПМ'!$A$1:$B$5</definedName>
    <definedName name="_xlnm.Print_Area" localSheetId="1">'2. Показатели КПМ'!$A$1:$P$14</definedName>
    <definedName name="_xlnm.Print_Area" localSheetId="2">'3. Помес план'!$A$1:$T$15</definedName>
    <definedName name="_xlnm.Print_Area" localSheetId="3">'4. Мероприятия КПМ'!$A$1:$M$22</definedName>
    <definedName name="_xlnm.Print_Area" localSheetId="4">'5. Финансовое обеспечение КПМ'!$A$1:$L$58</definedName>
    <definedName name="_xlnm.Print_Area" localSheetId="5">'План реализации КПМ'!$A$1:$F$15</definedName>
  </definedNames>
  <calcPr calcId="125725"/>
</workbook>
</file>

<file path=xl/calcChain.xml><?xml version="1.0" encoding="utf-8"?>
<calcChain xmlns="http://schemas.openxmlformats.org/spreadsheetml/2006/main">
  <c r="G10" i="22"/>
  <c r="H10"/>
  <c r="I10"/>
  <c r="J10"/>
  <c r="K10"/>
  <c r="F10"/>
  <c r="L18" l="1"/>
  <c r="G18"/>
  <c r="H18"/>
  <c r="I18"/>
  <c r="J18"/>
  <c r="K18"/>
  <c r="F18"/>
  <c r="L25"/>
  <c r="L21"/>
  <c r="L22"/>
  <c r="G9"/>
  <c r="H9"/>
  <c r="I9"/>
  <c r="J9"/>
  <c r="K9"/>
  <c r="F9"/>
  <c r="F47"/>
  <c r="L16"/>
  <c r="I35"/>
  <c r="L49"/>
  <c r="F12" l="1"/>
  <c r="L15"/>
  <c r="B15" i="25"/>
  <c r="B17"/>
  <c r="B14"/>
  <c r="B13"/>
  <c r="B12"/>
  <c r="B9"/>
  <c r="B10"/>
  <c r="B11"/>
  <c r="B8" l="1"/>
  <c r="B7"/>
  <c r="M11" i="21"/>
  <c r="M7"/>
  <c r="B6" i="24"/>
  <c r="B6" i="21"/>
  <c r="R8" i="24"/>
  <c r="R9"/>
  <c r="R10"/>
  <c r="R11"/>
  <c r="R12"/>
  <c r="R13"/>
  <c r="R14"/>
  <c r="R7"/>
  <c r="E8"/>
  <c r="E9"/>
  <c r="E10"/>
  <c r="E11"/>
  <c r="E12"/>
  <c r="E13"/>
  <c r="E14"/>
  <c r="E7"/>
  <c r="J7" i="17" l="1"/>
  <c r="K7" s="1"/>
  <c r="L7" s="1"/>
  <c r="M7" s="1"/>
  <c r="I7"/>
  <c r="L57" i="22" l="1"/>
  <c r="L52"/>
  <c r="L51"/>
  <c r="J12"/>
  <c r="K12"/>
  <c r="B10" i="24" l="1"/>
  <c r="L23" i="22"/>
  <c r="L24"/>
  <c r="F27" l="1"/>
  <c r="G47"/>
  <c r="H47"/>
  <c r="J47"/>
  <c r="K47"/>
  <c r="G12"/>
  <c r="H12"/>
  <c r="B7" i="24"/>
  <c r="I47" i="22" l="1"/>
  <c r="L47" s="1"/>
  <c r="L50"/>
  <c r="H54"/>
  <c r="G54"/>
  <c r="F54"/>
  <c r="H21" i="21"/>
  <c r="I21"/>
  <c r="J21"/>
  <c r="K21"/>
  <c r="L21"/>
  <c r="G21"/>
  <c r="E21"/>
  <c r="D21"/>
  <c r="B14" i="24"/>
  <c r="D14"/>
  <c r="H19" i="21"/>
  <c r="I19"/>
  <c r="J19"/>
  <c r="K19"/>
  <c r="L19"/>
  <c r="G19"/>
  <c r="E19"/>
  <c r="D8" i="24"/>
  <c r="D9"/>
  <c r="D10"/>
  <c r="D11"/>
  <c r="D12"/>
  <c r="D13"/>
  <c r="D7"/>
  <c r="D19" i="21"/>
  <c r="D11"/>
  <c r="B13" i="24"/>
  <c r="I12" i="22"/>
  <c r="J40"/>
  <c r="K40" s="1"/>
  <c r="K37" s="1"/>
  <c r="H45"/>
  <c r="G45"/>
  <c r="F45"/>
  <c r="F42" s="1"/>
  <c r="H17" i="21"/>
  <c r="I17"/>
  <c r="J17"/>
  <c r="K17"/>
  <c r="L17"/>
  <c r="G17"/>
  <c r="E17"/>
  <c r="D17"/>
  <c r="B12" i="24"/>
  <c r="F40" i="22"/>
  <c r="F35" l="1"/>
  <c r="H42"/>
  <c r="H35"/>
  <c r="G42"/>
  <c r="G35"/>
  <c r="L12"/>
  <c r="I54"/>
  <c r="J54"/>
  <c r="K54"/>
  <c r="L40"/>
  <c r="F32" l="1"/>
  <c r="H7"/>
  <c r="F7"/>
  <c r="J35"/>
  <c r="I7"/>
  <c r="G7"/>
  <c r="L34"/>
  <c r="J30"/>
  <c r="L54"/>
  <c r="I42"/>
  <c r="J45"/>
  <c r="J7" l="1"/>
  <c r="K35"/>
  <c r="L9"/>
  <c r="K30"/>
  <c r="J42"/>
  <c r="K45"/>
  <c r="L10" l="1"/>
  <c r="L35"/>
  <c r="K32"/>
  <c r="L45"/>
  <c r="K42"/>
  <c r="L42" s="1"/>
  <c r="L30"/>
  <c r="B8" i="24"/>
  <c r="B11"/>
  <c r="J37" i="22"/>
  <c r="I37"/>
  <c r="H37"/>
  <c r="G37"/>
  <c r="F37"/>
  <c r="J32"/>
  <c r="I32"/>
  <c r="H32"/>
  <c r="G32"/>
  <c r="H15" i="21"/>
  <c r="I15"/>
  <c r="J15"/>
  <c r="K15"/>
  <c r="L15"/>
  <c r="G15"/>
  <c r="H13"/>
  <c r="I13"/>
  <c r="J13"/>
  <c r="K13"/>
  <c r="L13"/>
  <c r="G13"/>
  <c r="H11"/>
  <c r="I11"/>
  <c r="J11"/>
  <c r="K11"/>
  <c r="L11"/>
  <c r="G11"/>
  <c r="E15"/>
  <c r="E13"/>
  <c r="E11"/>
  <c r="E7"/>
  <c r="D15"/>
  <c r="D13"/>
  <c r="K7" i="22" l="1"/>
  <c r="L7" s="1"/>
  <c r="L32"/>
  <c r="L37"/>
  <c r="K27"/>
  <c r="J27"/>
  <c r="I27"/>
  <c r="H27"/>
  <c r="G27"/>
  <c r="H9" i="21"/>
  <c r="I9"/>
  <c r="J9"/>
  <c r="K9"/>
  <c r="L9"/>
  <c r="G9"/>
  <c r="E9"/>
  <c r="D9"/>
  <c r="L27" i="22" l="1"/>
  <c r="H7" i="21"/>
  <c r="I7"/>
  <c r="J7"/>
  <c r="K7"/>
  <c r="L7"/>
  <c r="G7"/>
  <c r="D7"/>
</calcChain>
</file>

<file path=xl/comments1.xml><?xml version="1.0" encoding="utf-8"?>
<comments xmlns="http://schemas.openxmlformats.org/spreadsheetml/2006/main">
  <authors>
    <author>Постленко</author>
  </authors>
  <commentList>
    <comment ref="E7" authorId="0">
      <text>
        <r>
          <rPr>
            <b/>
            <sz val="9"/>
            <color indexed="81"/>
            <rFont val="Tahoma"/>
            <family val="2"/>
            <charset val="204"/>
          </rPr>
          <t>Постленко:</t>
        </r>
        <r>
          <rPr>
            <sz val="9"/>
            <color indexed="81"/>
            <rFont val="Tahoma"/>
            <family val="2"/>
            <charset val="204"/>
          </rPr>
          <t xml:space="preserve">
из 1 кх 679/687*100
</t>
        </r>
      </text>
    </comment>
  </commentList>
</comments>
</file>

<file path=xl/sharedStrings.xml><?xml version="1.0" encoding="utf-8"?>
<sst xmlns="http://schemas.openxmlformats.org/spreadsheetml/2006/main" count="453" uniqueCount="168">
  <si>
    <t>№ п/п</t>
  </si>
  <si>
    <t>1.</t>
  </si>
  <si>
    <t>1. Общие положения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</si>
  <si>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</si>
  <si>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</si>
  <si>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</si>
  <si>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</si>
  <si>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</si>
  <si>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</si>
  <si>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</si>
  <si>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</si>
  <si>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</si>
  <si>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</si>
  <si>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>Значение показателей по годам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</si>
  <si>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</si>
  <si>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</si>
  <si>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</si>
  <si>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март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</si>
  <si>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</si>
  <si>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</si>
  <si>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</si>
  <si>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</si>
  <si>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</si>
  <si>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</si>
  <si>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</si>
  <si>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  </t>
  </si>
  <si>
    <t xml:space="preserve">     </t>
  </si>
  <si>
    <t>1.3.</t>
  </si>
  <si>
    <t>1.4.</t>
  </si>
  <si>
    <t xml:space="preserve"> -</t>
  </si>
  <si>
    <t>1.5.</t>
  </si>
  <si>
    <t>1.6.</t>
  </si>
  <si>
    <t xml:space="preserve"> - </t>
  </si>
  <si>
    <t xml:space="preserve"> КПМ</t>
  </si>
  <si>
    <t>Код бюджетной классификации</t>
  </si>
  <si>
    <t xml:space="preserve">   </t>
  </si>
  <si>
    <t xml:space="preserve"> 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</si>
  <si>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</si>
  <si>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</si>
  <si>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</si>
  <si>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</si>
  <si>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</si>
  <si>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</si>
  <si>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Объем финансового обеспечения по годам, тыс. рублей</t>
  </si>
  <si>
    <t>да</t>
  </si>
  <si>
    <t xml:space="preserve">    </t>
  </si>
  <si>
    <t>1.1.1.</t>
  </si>
  <si>
    <t>1.2.1.</t>
  </si>
  <si>
    <t>1.3.1.</t>
  </si>
  <si>
    <t>Наименование показателя / задачи</t>
  </si>
  <si>
    <t>Признак возрастания / убывания</t>
  </si>
  <si>
    <t>Ответственный                                                                                                                  за достижение показателя</t>
  </si>
  <si>
    <t>Связь с муниципальной программой (комплексной программой)</t>
  </si>
  <si>
    <t>МП</t>
  </si>
  <si>
    <t xml:space="preserve"> - местный бюджет</t>
  </si>
  <si>
    <t xml:space="preserve"> - внебюджетные источники</t>
  </si>
  <si>
    <t>№           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</si>
  <si>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</si>
  <si>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</si>
  <si>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</si>
  <si>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Платежное поручение</t>
  </si>
  <si>
    <t>5. Финансовое обеспечение косплекса процессных мероприятий 2</t>
  </si>
  <si>
    <t>ед.</t>
  </si>
  <si>
    <t>процент</t>
  </si>
  <si>
    <t>2. Показатели комплекса процессных мероприятий 2</t>
  </si>
  <si>
    <t>4. Перечень мероприятий (результатов) комплекса процессных мероприятий 2</t>
  </si>
  <si>
    <t>1.4.1.</t>
  </si>
  <si>
    <t>1.5.1.</t>
  </si>
  <si>
    <t>Организация выполнения работ по сбору, вывозу и захоронению  мусора, образовавшегося на территории города Старый Оскол</t>
  </si>
  <si>
    <t>0503</t>
  </si>
  <si>
    <t>850</t>
  </si>
  <si>
    <t>200</t>
  </si>
  <si>
    <t>12 4 02 25900</t>
  </si>
  <si>
    <t>1.6.1.</t>
  </si>
  <si>
    <t>12 4 02 71350</t>
  </si>
  <si>
    <t>1.7.</t>
  </si>
  <si>
    <t>1.7.1.</t>
  </si>
  <si>
    <t>Осуществление текущей деятельности</t>
  </si>
  <si>
    <t>100</t>
  </si>
  <si>
    <t>600</t>
  </si>
  <si>
    <t>800</t>
  </si>
  <si>
    <t>1.8.</t>
  </si>
  <si>
    <t>1.8.1.</t>
  </si>
  <si>
    <t>1003</t>
  </si>
  <si>
    <t>0412</t>
  </si>
  <si>
    <t>12 4 02 44500</t>
  </si>
  <si>
    <t>нтаб</t>
  </si>
  <si>
    <t>зеленстрой</t>
  </si>
  <si>
    <t>сгмпо</t>
  </si>
  <si>
    <t>Дирекция парков</t>
  </si>
  <si>
    <t>цбст</t>
  </si>
  <si>
    <t>Ужир</t>
  </si>
  <si>
    <t>цбст + ужир</t>
  </si>
  <si>
    <t>П</t>
  </si>
  <si>
    <t>Приложение к паспорту 
комплекса процессных мероприятий 2</t>
  </si>
  <si>
    <t>«Развитие системы жизнеобеспечения Старооскольского городского округа»</t>
  </si>
  <si>
    <t xml:space="preserve">Ответственное структурное подразделение администрации Старооскольского городского округа
 </t>
  </si>
  <si>
    <t>Задача 2. Улучшение среды обитания населения Старооскольского городского округа</t>
  </si>
  <si>
    <t>Департамент ЖКХ</t>
  </si>
  <si>
    <t>Количество благоустроенных территории Старооскольского городского округа, в том числе дворовых и придворовых территорий многоквартирных домов</t>
  </si>
  <si>
    <t>Р</t>
  </si>
  <si>
    <t>шт.</t>
  </si>
  <si>
    <t>куб.м.</t>
  </si>
  <si>
    <t>Объем убранных несанкционированных свалок и порубочных остатков</t>
  </si>
  <si>
    <t>Количество обслуживаемых мест захоронений (кладбищ)</t>
  </si>
  <si>
    <t xml:space="preserve">Количество обслуживаемых детских игровых площадок </t>
  </si>
  <si>
    <t>Количество обслуживаемых общественных туалетов</t>
  </si>
  <si>
    <t xml:space="preserve">Уровень выполнения муниципальных заданий муниципальными бюджетными и автономными учреждениями </t>
  </si>
  <si>
    <t>Уровень ежемесячных выплат работникам, принимающим участие в специальной военной операции на территории Украины</t>
  </si>
  <si>
    <t xml:space="preserve">Количество светильников, установленных на территории городского округа, подлежащих техническому обслуживанию и содержанию в рамках организации наружного освещения </t>
  </si>
  <si>
    <t>3. Помесячный план достижения показателей комплекса процессных мероприятий 2 в 2025 году</t>
  </si>
  <si>
    <t>На конец 2025 года</t>
  </si>
  <si>
    <t>Мероприятие (результат) «Выполнены обязательства по организации наружного освещения (техническое обслуживание и оплата электроэнергии)»</t>
  </si>
  <si>
    <t xml:space="preserve">В рамках мероприятия осуществляется выполнение обязательств по организации наружного освещения в рамках постановления правительства Белгородской области от 14.02.2011 № 54-пп «Об организации наружного освещения населенных пунктов на территории Белгородской области» (вместе с «Типовой Методикой расчета потребности денежных средств на организацию наружного освещения населенных пунктов на территории Белгородской области»: работы по управлению, техническому обслуживанию и ремонту сетей и объектов наружного освещения, оплату за потребленную электроэнергию
</t>
  </si>
  <si>
    <t>Мероприятие (результат) «Выполнены работы по благоустройству территории Старооскольского городского округа, в том числе дворовых и придворовых территорий многоквартирных домов»</t>
  </si>
  <si>
    <t>Мероприятие (результат) «Выполнены работы по сбору, вывозу и захоронению объема несанкциолнированных свалок и порубочных остатков с территрии г. Старый Оскол»</t>
  </si>
  <si>
    <t xml:space="preserve">В рамках мероприятия осуществляется выполнение работ (оказание услуг) по  содержанию мест захоронений (кладбищ), валке аварийных деревьев на кладбищах, установке емкостей для води и устройсту контейнерных площадок,  Погребение умерших (погибших), не имеющих супруга, близких родственников, иных родственников либо законного представителя умершего и услуги по транспортировке умерших во внебольничных условиях в морг  в соответствии с Федеральным законом от 12.01.1996 № 8-ФЗ «О погребении и похоронном деле»  в рамках заключенных муниципальных контрактов для муниципальных нужд </t>
  </si>
  <si>
    <t>Мероприятие (результат) «Выполнены работы (оказаны услуги) по организации похоронного дела и содержанию мест захоронений (кладбищ)»</t>
  </si>
  <si>
    <t>Мероприятие (результат) «Выполнены работы (оказаны услуги) по содержанию и ремонту детских игровых и спортивных площадок»</t>
  </si>
  <si>
    <t>Мероприятие (результат) «Выполнены работы оказаны услуги) по содержанию и обслуживанию общественных туалетов»</t>
  </si>
  <si>
    <t>В рамках мероприятия осуществляется выполнение работ (оказание услуг) по  содержанию детских игровых и спортивных площадок, расположенных в районах индивидуального жилищного строительства, и ремонту детских игровых и спортивных площадок, расположенных на придворовых территориях многоквартиных домов на основании заключенных муниципальных контрактов для муниципальных нужд</t>
  </si>
  <si>
    <t>В рамках мероприятия осуществляется выполнение работ (оказание услуг) по сбору, вывозу и захоронению объема несанкциолнированных свалок и порубочных остатков с территрии г. Старый Оскол, организация месячников благоустройства (субботников), обустройству контейнерных площадок для складирования твердых коммунальных отходов на основании заключенных муниципальных контрактов для муниципальных нужд</t>
  </si>
  <si>
    <t xml:space="preserve">В рамках мероприятия осуществляется выполнение работ по благоустройству территорий, в том числе в сельских территориях, содержанию пляжей, устройству пешеходных дорожек, обустройству контейнерных площадок для сбора мусора, отлов безнадзорных животных на основании заключенных муниципальных контрактов для муниципальных нужд и исполнения муниципальных заданий муниципальных бюджетных учреждений  </t>
  </si>
  <si>
    <t>Мероприятие (результат) «Обеспечено финансирование работ по благоустройству городского округа в рамках выполнения муниципальных заданий муниципальными бюджетными и автономными учреждениями»</t>
  </si>
  <si>
    <t>В рамках мероприятия осуществляется  выполнение работ (оказание услуг) по содержанию и обслуживанию общественных туалетов, расположенных на общественных территориях г. Старый Оскол, и проведение прочих мероприятий в рамках благоустройства на основании заключенных муниципальных контрактов для муниципальных нужд</t>
  </si>
  <si>
    <t xml:space="preserve">В рамках мероприятия осуществляется финансирование работ по благоустройству  городского округа на закрепленных территориях и содержание муниципального имущества, содержания сотрудников в части осуществления выплат по оплате труда, оплаты коммунальных услуг и прочих расходов в рамках выполнения муниципальных заданий муниципальными бюджетными и автономными учреждениями.  </t>
  </si>
  <si>
    <t xml:space="preserve">Мероприятие (результат) «Произведены выплаты работникам, принимающим участие в специальной военной операции на территории Украины»   </t>
  </si>
  <si>
    <t>В рамках мероприятия осуществляются выплаты работникам, принимающим участие в специальной военной операции на территории Украины</t>
  </si>
  <si>
    <t xml:space="preserve">Комплекс процессных мероприятий 2 всего, в том числе </t>
  </si>
  <si>
    <t xml:space="preserve">Мероприятие (результат) «Выполнены работы по благоустройству территории Старооскольского городского округа, в том числе дворовых и придворовых территорий многоквартирных домов» всего, в том числе </t>
  </si>
  <si>
    <t xml:space="preserve">Мероприятие (результат) «Выполнены работы по сбору, вывозу и захоронению объема несанкциолнированных свалок и порубочных остатков с территрии г. Старый Оскол» всего, в том числе </t>
  </si>
  <si>
    <t xml:space="preserve">Мероприятие (результат) «Выполнены работы (оказаны услуги) по организации похоронного дела и содержанию мест захоронений (кладбищ)» всего, в том числе </t>
  </si>
  <si>
    <t xml:space="preserve">Мероприятие (результат) «Выполнены работы (оказаны услуги) по содержанию и ремонту детских игровых и спортивных площадок» всего, в том числе </t>
  </si>
  <si>
    <t xml:space="preserve">Мероприятие (результат) «Выполнены работы оказаны услуги) по содержанию и обслуживанию общественных туалетов» всего, в том числе </t>
  </si>
  <si>
    <t>Мероприятие (результат) «Обеспечено финансирование работ по благоустройству городского округа в рамках выполнения муниципальных заданий муниципальными бюджетными и автономными учреждениями» всего, в том числе</t>
  </si>
  <si>
    <t>Мероприятие (результат) «Произведены выплаты работникам, принимающим участие в специальной военной операции на территории Украины» всего, в том числе</t>
  </si>
  <si>
    <t xml:space="preserve"> План реализации комплекса процессных мероприятий 2</t>
  </si>
  <si>
    <t xml:space="preserve"> 31.12.</t>
  </si>
  <si>
    <t>Акт выполненных работ, платежное поручение</t>
  </si>
  <si>
    <r>
      <t>1</t>
    </r>
    <r>
      <rPr>
        <i/>
        <sz val="16"/>
        <color rgb="FF000000"/>
        <rFont val="Times New Roman"/>
        <family val="1"/>
        <charset val="204"/>
      </rPr>
      <t>.</t>
    </r>
  </si>
  <si>
    <t xml:space="preserve"> МКУ «УЖИР ГО»
МКУ «Дирекция парков»</t>
  </si>
  <si>
    <t>МБУ «Зеленстрой»</t>
  </si>
  <si>
    <t>Вид 
подтверждающего документа</t>
  </si>
  <si>
    <t>,</t>
  </si>
  <si>
    <t>12 4 02 25120</t>
  </si>
  <si>
    <t>V. Паспорт комплекса процессных мероприятий «Улучшение среды обитания населения Старооскольского городского округа» 
(далее – комплекс процессных мероприятий 2)</t>
  </si>
  <si>
    <t>Департамент ЖКХ,
департамент строительства, 
департамент АКиРСТ</t>
  </si>
  <si>
    <t>Департамент ЖКХ,
департамент строительства,  департамент АКиРСТ</t>
  </si>
  <si>
    <t>зеленстрой+сгмпо</t>
  </si>
  <si>
    <t>12 4 02 73880</t>
  </si>
  <si>
    <t>сгмпо животные</t>
  </si>
  <si>
    <t>12 4 02 25110</t>
  </si>
  <si>
    <t>12 4 02 25130</t>
  </si>
  <si>
    <t>12 4 02 22170</t>
  </si>
  <si>
    <t>МКУ «УЖИР ГО»
МКУ «УКС»
департамент АКиРСТ</t>
  </si>
  <si>
    <t>МБУ «Зеленстрой»,
МБУ «СГМПО КХ»,
МАУ НТАБ,
МБУ «Дирекция парков»,
департамент АКиРСТ</t>
  </si>
  <si>
    <t>МКУ «УЖИР ГО»</t>
  </si>
  <si>
    <t>0405</t>
  </si>
  <si>
    <t>0801</t>
  </si>
  <si>
    <t xml:space="preserve">Мероприятие (результат) «Выполнены обязательства по организации наружного освещения» всего, в том числе </t>
  </si>
  <si>
    <t>12 4 02 24200</t>
  </si>
  <si>
    <t>укс</t>
  </si>
  <si>
    <t>12 4 02 44100</t>
  </si>
  <si>
    <t xml:space="preserve">
муниципальное казенное учреждение  Старооскольского городского округа «Центр по благоустройству сельских территорий (далее - МКУ СГО «ЦБСТ»);
муниципальное бюджетное учреждение «Дирекция Парков» (далее – МБУ «Дирекция Парков»);
муниципальное бюджетное учреждение «Зеленстрой» (далее – МБУ «Зеленстрой»);
муниципальное бюджетное учреждение «Старооскольское городское многоотраслевое производственное объединение коммунального хозяйства» (далее – МБУ «СГМПО КХ»);
открытое акционерное общество «Теплоэнерго» (далее - ОАО «Теплоэнерго»)
</t>
  </si>
  <si>
    <t xml:space="preserve"> - федеральный бюджет </t>
  </si>
  <si>
    <t xml:space="preserve"> - областной бюджет </t>
  </si>
  <si>
    <t>12 4 02 00000</t>
  </si>
  <si>
    <t>Департамент ЖКХ
Первый заместитель начальника департамента жилищно-коммунального хозяйства администрации городского округа,
департамент строительства и архитектуры администрации  городского округа (далее - департамент строительства)
Заместитель главы администрации городского округа по строительству
департамент агропромышленного комплекса и развития сельских территорий администрации  городского округа (далее - департамент АКиРСТ)
Начальник департамента агропромышленного комплекса и развития сельских территорий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</si>
</sst>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4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Protection="0"/>
    <xf numFmtId="0" fontId="7" fillId="0" borderId="0"/>
    <xf numFmtId="0" fontId="7" fillId="0" borderId="0"/>
    <xf numFmtId="0" fontId="4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Protection="0"/>
    <xf numFmtId="0" fontId="10" fillId="0" borderId="0" applyFont="0" applyFill="0" applyBorder="0" applyProtection="0"/>
    <xf numFmtId="43" fontId="10" fillId="0" borderId="0" applyFont="0" applyFill="0" applyBorder="0" applyProtection="0"/>
  </cellStyleXfs>
  <cellXfs count="144">
    <xf numFmtId="0" fontId="0" fillId="0" borderId="0" xfId="0"/>
    <xf numFmtId="0" fontId="13" fillId="0" borderId="1" xfId="0" applyFont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horizontal="left" vertical="center" indent="5"/>
    </xf>
    <xf numFmtId="0" fontId="14" fillId="0" borderId="0" xfId="0" applyFont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/>
    </xf>
    <xf numFmtId="3" fontId="13" fillId="0" borderId="1" xfId="0" applyNumberFormat="1" applyFont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top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9" fillId="0" borderId="0" xfId="0" applyFont="1" applyBorder="1"/>
    <xf numFmtId="0" fontId="13" fillId="0" borderId="0" xfId="0" applyFont="1" applyBorder="1" applyAlignment="1">
      <alignment horizontal="right" vertical="center"/>
    </xf>
    <xf numFmtId="0" fontId="13" fillId="0" borderId="0" xfId="0" applyFont="1" applyBorder="1"/>
    <xf numFmtId="0" fontId="13" fillId="0" borderId="0" xfId="0" applyFont="1" applyBorder="1" applyAlignment="1">
      <alignment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3" fillId="0" borderId="0" xfId="0" applyNumberFormat="1" applyFont="1"/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vertical="center" wrapText="1"/>
    </xf>
    <xf numFmtId="0" fontId="13" fillId="0" borderId="1" xfId="60" applyNumberFormat="1" applyFont="1" applyBorder="1" applyAlignment="1">
      <alignment vertical="center" wrapText="1"/>
    </xf>
    <xf numFmtId="164" fontId="13" fillId="0" borderId="1" xfId="0" applyNumberFormat="1" applyFont="1" applyBorder="1" applyAlignment="1">
      <alignment vertical="center" wrapText="1"/>
    </xf>
    <xf numFmtId="164" fontId="20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3" fillId="0" borderId="7" xfId="60" applyNumberFormat="1" applyFont="1" applyBorder="1" applyAlignment="1">
      <alignment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14" fontId="1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top" wrapText="1"/>
    </xf>
    <xf numFmtId="0" fontId="16" fillId="2" borderId="0" xfId="0" applyFont="1" applyFill="1" applyBorder="1" applyAlignment="1">
      <alignment horizontal="center" vertical="top" wrapText="1"/>
    </xf>
    <xf numFmtId="0" fontId="13" fillId="0" borderId="1" xfId="60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center" vertical="center"/>
    </xf>
    <xf numFmtId="0" fontId="19" fillId="3" borderId="0" xfId="0" applyFont="1" applyFill="1" applyBorder="1"/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20" fillId="3" borderId="1" xfId="0" applyNumberFormat="1" applyFont="1" applyFill="1" applyBorder="1" applyAlignment="1">
      <alignment horizontal="center" vertical="center"/>
    </xf>
    <xf numFmtId="164" fontId="13" fillId="3" borderId="7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/>
    <xf numFmtId="0" fontId="13" fillId="3" borderId="0" xfId="0" applyFont="1" applyFill="1"/>
    <xf numFmtId="0" fontId="13" fillId="3" borderId="0" xfId="0" applyFont="1" applyFill="1" applyBorder="1" applyAlignment="1">
      <alignment vertical="center" wrapText="1"/>
    </xf>
    <xf numFmtId="164" fontId="13" fillId="3" borderId="0" xfId="0" applyNumberFormat="1" applyFont="1" applyFill="1" applyBorder="1" applyAlignment="1">
      <alignment horizontal="center" vertical="center" wrapText="1"/>
    </xf>
    <xf numFmtId="49" fontId="14" fillId="3" borderId="8" xfId="0" applyNumberFormat="1" applyFont="1" applyFill="1" applyBorder="1" applyAlignment="1">
      <alignment vertical="center" wrapText="1"/>
    </xf>
    <xf numFmtId="49" fontId="14" fillId="3" borderId="9" xfId="0" applyNumberFormat="1" applyFont="1" applyFill="1" applyBorder="1" applyAlignment="1">
      <alignment vertical="center" wrapText="1"/>
    </xf>
    <xf numFmtId="49" fontId="14" fillId="3" borderId="10" xfId="0" applyNumberFormat="1" applyFont="1" applyFill="1" applyBorder="1" applyAlignment="1">
      <alignment vertical="center" wrapText="1"/>
    </xf>
    <xf numFmtId="49" fontId="18" fillId="3" borderId="14" xfId="0" applyNumberFormat="1" applyFont="1" applyFill="1" applyBorder="1" applyAlignment="1">
      <alignment vertical="center" wrapText="1"/>
    </xf>
    <xf numFmtId="49" fontId="18" fillId="3" borderId="0" xfId="0" applyNumberFormat="1" applyFont="1" applyFill="1" applyBorder="1" applyAlignment="1">
      <alignment vertical="center" wrapText="1"/>
    </xf>
    <xf numFmtId="49" fontId="14" fillId="3" borderId="11" xfId="0" applyNumberFormat="1" applyFont="1" applyFill="1" applyBorder="1" applyAlignment="1">
      <alignment vertical="center" wrapText="1"/>
    </xf>
    <xf numFmtId="49" fontId="14" fillId="3" borderId="15" xfId="0" applyNumberFormat="1" applyFont="1" applyFill="1" applyBorder="1" applyAlignment="1">
      <alignment vertical="center" wrapText="1"/>
    </xf>
    <xf numFmtId="49" fontId="14" fillId="3" borderId="2" xfId="0" applyNumberFormat="1" applyFont="1" applyFill="1" applyBorder="1" applyAlignment="1">
      <alignment vertical="center" wrapText="1"/>
    </xf>
    <xf numFmtId="49" fontId="14" fillId="3" borderId="13" xfId="0" applyNumberFormat="1" applyFont="1" applyFill="1" applyBorder="1" applyAlignment="1">
      <alignment vertical="center" wrapText="1"/>
    </xf>
    <xf numFmtId="49" fontId="20" fillId="3" borderId="8" xfId="0" applyNumberFormat="1" applyFont="1" applyFill="1" applyBorder="1" applyAlignment="1">
      <alignment vertical="center" wrapText="1"/>
    </xf>
    <xf numFmtId="49" fontId="20" fillId="3" borderId="9" xfId="0" applyNumberFormat="1" applyFont="1" applyFill="1" applyBorder="1" applyAlignment="1">
      <alignment vertical="center" wrapText="1"/>
    </xf>
    <xf numFmtId="49" fontId="20" fillId="3" borderId="10" xfId="0" applyNumberFormat="1" applyFont="1" applyFill="1" applyBorder="1" applyAlignment="1">
      <alignment vertical="center" wrapText="1"/>
    </xf>
    <xf numFmtId="49" fontId="18" fillId="3" borderId="11" xfId="0" applyNumberFormat="1" applyFont="1" applyFill="1" applyBorder="1" applyAlignment="1">
      <alignment vertical="center" wrapText="1"/>
    </xf>
    <xf numFmtId="49" fontId="18" fillId="3" borderId="15" xfId="0" applyNumberFormat="1" applyFont="1" applyFill="1" applyBorder="1" applyAlignment="1">
      <alignment vertical="center" wrapText="1"/>
    </xf>
    <xf numFmtId="49" fontId="18" fillId="3" borderId="2" xfId="0" applyNumberFormat="1" applyFont="1" applyFill="1" applyBorder="1" applyAlignment="1">
      <alignment vertical="center" wrapText="1"/>
    </xf>
    <xf numFmtId="49" fontId="18" fillId="3" borderId="13" xfId="0" applyNumberFormat="1" applyFont="1" applyFill="1" applyBorder="1" applyAlignment="1">
      <alignment vertical="center" wrapText="1"/>
    </xf>
    <xf numFmtId="49" fontId="18" fillId="3" borderId="10" xfId="0" applyNumberFormat="1" applyFont="1" applyFill="1" applyBorder="1" applyAlignment="1">
      <alignment vertical="center" wrapText="1"/>
    </xf>
    <xf numFmtId="49" fontId="20" fillId="3" borderId="14" xfId="0" applyNumberFormat="1" applyFont="1" applyFill="1" applyBorder="1" applyAlignment="1">
      <alignment vertical="center" wrapText="1"/>
    </xf>
    <xf numFmtId="49" fontId="20" fillId="3" borderId="0" xfId="0" applyNumberFormat="1" applyFont="1" applyFill="1" applyBorder="1" applyAlignment="1">
      <alignment vertical="center" wrapText="1"/>
    </xf>
    <xf numFmtId="49" fontId="20" fillId="3" borderId="11" xfId="0" applyNumberFormat="1" applyFont="1" applyFill="1" applyBorder="1" applyAlignment="1">
      <alignment vertical="center" wrapText="1"/>
    </xf>
    <xf numFmtId="49" fontId="14" fillId="3" borderId="14" xfId="0" applyNumberFormat="1" applyFont="1" applyFill="1" applyBorder="1" applyAlignment="1">
      <alignment vertical="center" wrapText="1"/>
    </xf>
    <xf numFmtId="49" fontId="14" fillId="3" borderId="0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3" fillId="0" borderId="6" xfId="60" applyNumberFormat="1" applyFont="1" applyBorder="1" applyAlignment="1">
      <alignment horizontal="left" vertical="center" wrapText="1"/>
    </xf>
    <xf numFmtId="0" fontId="13" fillId="0" borderId="12" xfId="60" applyNumberFormat="1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7" xfId="60" applyNumberFormat="1" applyFont="1" applyBorder="1" applyAlignment="1">
      <alignment horizontal="left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</cellXfs>
  <cellStyles count="82">
    <cellStyle name="Гиперссылка 2" xfId="29"/>
    <cellStyle name="Гиперссылка 2 2" xfId="50"/>
    <cellStyle name="Обычный" xfId="0" builtinId="0"/>
    <cellStyle name="Обычный 10" xfId="10"/>
    <cellStyle name="Обычный 10 2" xfId="51"/>
    <cellStyle name="Обычный 11" xfId="11"/>
    <cellStyle name="Обычный 11 2" xfId="52"/>
    <cellStyle name="Обычный 12" xfId="6"/>
    <cellStyle name="Обычный 12 2" xfId="53"/>
    <cellStyle name="Обычный 13" xfId="26"/>
    <cellStyle name="Обычный 13 2" xfId="54"/>
    <cellStyle name="Обычный 14" xfId="25"/>
    <cellStyle name="Обычный 14 2" xfId="55"/>
    <cellStyle name="Обычный 15" xfId="5"/>
    <cellStyle name="Обычный 15 2" xfId="56"/>
    <cellStyle name="Обычный 16" xfId="30"/>
    <cellStyle name="Обычный 16 2" xfId="44"/>
    <cellStyle name="Обычный 16 3" xfId="57"/>
    <cellStyle name="Обычный 17" xfId="31"/>
    <cellStyle name="Обычный 17 2" xfId="45"/>
    <cellStyle name="Обычный 17 3" xfId="58"/>
    <cellStyle name="Обычный 18" xfId="35"/>
    <cellStyle name="Обычный 18 2" xfId="47"/>
    <cellStyle name="Обычный 18 3" xfId="59"/>
    <cellStyle name="Обычный 19" xfId="49"/>
    <cellStyle name="Обычный 2" xfId="1"/>
    <cellStyle name="Обычный 2 2" xfId="12"/>
    <cellStyle name="Обычный 2 2 2" xfId="38"/>
    <cellStyle name="Обычный 2 2 3" xfId="61"/>
    <cellStyle name="Обычный 2 3" xfId="13"/>
    <cellStyle name="Обычный 2 3 2" xfId="39"/>
    <cellStyle name="Обычный 2 3 3" xfId="62"/>
    <cellStyle name="Обычный 2 4" xfId="9"/>
    <cellStyle name="Обычный 2 4 2" xfId="63"/>
    <cellStyle name="Обычный 2 5" xfId="32"/>
    <cellStyle name="Обычный 2 5 2" xfId="64"/>
    <cellStyle name="Обычный 2 6" xfId="33"/>
    <cellStyle name="Обычный 2 6 2" xfId="46"/>
    <cellStyle name="Обычный 2 6 3" xfId="65"/>
    <cellStyle name="Обычный 2 7" xfId="36"/>
    <cellStyle name="Обычный 2 7 2" xfId="48"/>
    <cellStyle name="Обычный 2 7 3" xfId="66"/>
    <cellStyle name="Обычный 2 8" xfId="60"/>
    <cellStyle name="Обычный 2 9" xfId="4"/>
    <cellStyle name="Обычный 20" xfId="3"/>
    <cellStyle name="Обычный 21_Белгородская область хотелки районов" xfId="14"/>
    <cellStyle name="Обычный 3" xfId="8"/>
    <cellStyle name="Обычный 3 2" xfId="34"/>
    <cellStyle name="Обычный 3 2 2" xfId="68"/>
    <cellStyle name="Обычный 3 3" xfId="67"/>
    <cellStyle name="Обычный 4" xfId="15"/>
    <cellStyle name="Обычный 4 2" xfId="16"/>
    <cellStyle name="Обычный 4 2 2" xfId="17"/>
    <cellStyle name="Обычный 4 2 2 2" xfId="7"/>
    <cellStyle name="Обычный 4 2 2 2 2" xfId="37"/>
    <cellStyle name="Обычный 4 2 2 2 3" xfId="72"/>
    <cellStyle name="Обычный 4 2 2 3" xfId="42"/>
    <cellStyle name="Обычный 4 2 2 4" xfId="71"/>
    <cellStyle name="Обычный 4 2 3" xfId="41"/>
    <cellStyle name="Обычный 4 2 4" xfId="70"/>
    <cellStyle name="Обычный 4 3" xfId="40"/>
    <cellStyle name="Обычный 4 4" xfId="69"/>
    <cellStyle name="Обычный 5" xfId="18"/>
    <cellStyle name="Обычный 5 2" xfId="73"/>
    <cellStyle name="Обычный 6" xfId="22"/>
    <cellStyle name="Обычный 6 2" xfId="74"/>
    <cellStyle name="Обычный 7" xfId="23"/>
    <cellStyle name="Обычный 7 2" xfId="75"/>
    <cellStyle name="Обычный 8" xfId="24"/>
    <cellStyle name="Обычный 8 2" xfId="76"/>
    <cellStyle name="Обычный 9" xfId="19"/>
    <cellStyle name="Обычный 9 2" xfId="20"/>
    <cellStyle name="Обычный 9 2 2" xfId="78"/>
    <cellStyle name="Обычный 9 3" xfId="77"/>
    <cellStyle name="Стиль 1" xfId="2"/>
    <cellStyle name="Финансовый 2" xfId="21"/>
    <cellStyle name="Финансовый 2 2" xfId="28"/>
    <cellStyle name="Финансовый 2 2 2" xfId="80"/>
    <cellStyle name="Финансовый 2 3" xfId="43"/>
    <cellStyle name="Финансовый 2 4" xfId="79"/>
    <cellStyle name="Финансовый 3" xfId="27"/>
    <cellStyle name="Финансовый 3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9"/>
  <sheetViews>
    <sheetView view="pageBreakPreview" zoomScale="80" zoomScaleNormal="100" zoomScaleSheetLayoutView="80" workbookViewId="0">
      <selection activeCell="C5" sqref="C5"/>
    </sheetView>
  </sheetViews>
  <sheetFormatPr defaultColWidth="9.140625" defaultRowHeight="20.25"/>
  <cols>
    <col min="1" max="1" width="47.28515625" style="3" customWidth="1"/>
    <col min="2" max="2" width="62" style="3" customWidth="1"/>
    <col min="3" max="3" width="77" style="3" customWidth="1"/>
    <col min="4" max="16384" width="9.140625" style="3"/>
  </cols>
  <sheetData>
    <row r="1" spans="1:3" ht="126" customHeight="1">
      <c r="A1" s="106" t="s">
        <v>145</v>
      </c>
      <c r="B1" s="106"/>
      <c r="C1" s="2"/>
    </row>
    <row r="2" spans="1:3" ht="43.5" customHeight="1">
      <c r="A2" s="107" t="s">
        <v>2</v>
      </c>
      <c r="B2" s="107"/>
      <c r="C2" s="2"/>
    </row>
    <row r="3" spans="1:3" ht="21" customHeight="1">
      <c r="A3" s="4"/>
      <c r="B3" s="4"/>
      <c r="C3" s="2"/>
    </row>
    <row r="4" spans="1:3" ht="399" customHeight="1">
      <c r="A4" s="5" t="s">
        <v>96</v>
      </c>
      <c r="B4" s="1" t="s">
        <v>167</v>
      </c>
      <c r="C4" s="6" t="s">
        <v>163</v>
      </c>
    </row>
    <row r="5" spans="1:3" ht="69" customHeight="1">
      <c r="A5" s="5" t="s">
        <v>52</v>
      </c>
      <c r="B5" s="1" t="s">
        <v>95</v>
      </c>
      <c r="C5" s="7"/>
    </row>
    <row r="6" spans="1:3">
      <c r="C6" s="7"/>
    </row>
    <row r="10" spans="1:3">
      <c r="A10" s="8"/>
    </row>
    <row r="19" spans="3:3">
      <c r="C19" s="3" t="s">
        <v>26</v>
      </c>
    </row>
  </sheetData>
  <mergeCells count="2">
    <mergeCell ref="A1:B1"/>
    <mergeCell ref="A2:B2"/>
  </mergeCells>
  <printOptions horizontalCentered="1"/>
  <pageMargins left="0.98425196850393704" right="0.59055118110236227" top="0.98425196850393704" bottom="0.59055118110236227" header="0.70866141732283472" footer="0.31496062992125984"/>
  <pageSetup paperSize="9" scale="76" firstPageNumber="32" orientation="portrait" useFirstPageNumber="1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18"/>
  <sheetViews>
    <sheetView view="pageBreakPreview" topLeftCell="A10" zoomScale="80" zoomScaleNormal="100" zoomScaleSheetLayoutView="80" workbookViewId="0">
      <selection activeCell="I18" sqref="I18"/>
    </sheetView>
  </sheetViews>
  <sheetFormatPr defaultColWidth="9.140625" defaultRowHeight="20.25"/>
  <cols>
    <col min="1" max="1" width="6.42578125" style="3" customWidth="1"/>
    <col min="2" max="2" width="37.42578125" style="3" customWidth="1"/>
    <col min="3" max="3" width="17.42578125" style="3" customWidth="1"/>
    <col min="4" max="4" width="18" style="3" customWidth="1"/>
    <col min="5" max="5" width="15.5703125" style="3" customWidth="1"/>
    <col min="6" max="6" width="12.85546875" style="3" customWidth="1"/>
    <col min="7" max="7" width="7.85546875" style="3" customWidth="1"/>
    <col min="8" max="13" width="10.28515625" style="3" bestFit="1" customWidth="1"/>
    <col min="14" max="14" width="29.5703125" style="3" customWidth="1"/>
    <col min="15" max="15" width="24" style="3" hidden="1" customWidth="1"/>
    <col min="16" max="16" width="20.140625" style="3" hidden="1" customWidth="1"/>
    <col min="17" max="16384" width="9.140625" style="3"/>
  </cols>
  <sheetData>
    <row r="1" spans="1:20" ht="28.5" customHeight="1">
      <c r="A1" s="9"/>
      <c r="B1" s="116" t="s">
        <v>64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20" ht="28.5" customHeight="1">
      <c r="A2" s="9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20" ht="40.5" customHeight="1">
      <c r="A3" s="111" t="s">
        <v>0</v>
      </c>
      <c r="B3" s="112" t="s">
        <v>49</v>
      </c>
      <c r="C3" s="112" t="s">
        <v>50</v>
      </c>
      <c r="D3" s="112" t="s">
        <v>37</v>
      </c>
      <c r="E3" s="112" t="s">
        <v>3</v>
      </c>
      <c r="F3" s="117" t="s">
        <v>4</v>
      </c>
      <c r="G3" s="117"/>
      <c r="H3" s="112" t="s">
        <v>13</v>
      </c>
      <c r="I3" s="112"/>
      <c r="J3" s="112"/>
      <c r="K3" s="112"/>
      <c r="L3" s="112"/>
      <c r="M3" s="112"/>
      <c r="N3" s="112" t="s">
        <v>51</v>
      </c>
      <c r="O3" s="118" t="s">
        <v>39</v>
      </c>
      <c r="P3" s="112" t="s">
        <v>38</v>
      </c>
    </row>
    <row r="4" spans="1:20" ht="41.45" customHeight="1">
      <c r="A4" s="111"/>
      <c r="B4" s="112"/>
      <c r="C4" s="112"/>
      <c r="D4" s="112"/>
      <c r="E4" s="112"/>
      <c r="F4" s="10" t="s">
        <v>5</v>
      </c>
      <c r="G4" s="10">
        <v>2023</v>
      </c>
      <c r="H4" s="10">
        <v>2025</v>
      </c>
      <c r="I4" s="10">
        <v>2026</v>
      </c>
      <c r="J4" s="10">
        <v>2027</v>
      </c>
      <c r="K4" s="10">
        <v>2028</v>
      </c>
      <c r="L4" s="10">
        <v>2029</v>
      </c>
      <c r="M4" s="10">
        <v>2030</v>
      </c>
      <c r="N4" s="112"/>
      <c r="O4" s="119"/>
      <c r="P4" s="112"/>
      <c r="T4" s="3" t="s">
        <v>35</v>
      </c>
    </row>
    <row r="5" spans="1:20" ht="22.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16</v>
      </c>
      <c r="P5" s="10">
        <v>17</v>
      </c>
    </row>
    <row r="6" spans="1:20" ht="27" customHeight="1">
      <c r="A6" s="10" t="s">
        <v>1</v>
      </c>
      <c r="B6" s="113" t="s">
        <v>97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  <c r="O6" s="11"/>
      <c r="P6" s="12"/>
    </row>
    <row r="7" spans="1:20" ht="189.75" customHeight="1">
      <c r="A7" s="13" t="s">
        <v>7</v>
      </c>
      <c r="B7" s="105" t="s">
        <v>109</v>
      </c>
      <c r="C7" s="11" t="s">
        <v>93</v>
      </c>
      <c r="D7" s="13" t="s">
        <v>33</v>
      </c>
      <c r="E7" s="13" t="s">
        <v>101</v>
      </c>
      <c r="F7" s="15">
        <v>27059</v>
      </c>
      <c r="G7" s="16">
        <v>2023</v>
      </c>
      <c r="H7" s="15">
        <v>28604</v>
      </c>
      <c r="I7" s="15">
        <f>H7+100</f>
        <v>28704</v>
      </c>
      <c r="J7" s="15">
        <f>I7+110</f>
        <v>28814</v>
      </c>
      <c r="K7" s="15">
        <f t="shared" ref="K7:M7" si="0">J7+100</f>
        <v>28914</v>
      </c>
      <c r="L7" s="15">
        <f t="shared" si="0"/>
        <v>29014</v>
      </c>
      <c r="M7" s="15">
        <f t="shared" si="0"/>
        <v>29114</v>
      </c>
      <c r="N7" s="17" t="s">
        <v>98</v>
      </c>
      <c r="O7" s="11" t="s">
        <v>44</v>
      </c>
      <c r="P7" s="18"/>
    </row>
    <row r="8" spans="1:20" ht="174" customHeight="1">
      <c r="A8" s="11" t="s">
        <v>11</v>
      </c>
      <c r="B8" s="105" t="s">
        <v>99</v>
      </c>
      <c r="C8" s="11" t="s">
        <v>93</v>
      </c>
      <c r="D8" s="13" t="s">
        <v>33</v>
      </c>
      <c r="E8" s="13" t="s">
        <v>62</v>
      </c>
      <c r="F8" s="19">
        <v>4</v>
      </c>
      <c r="G8" s="16">
        <v>2023</v>
      </c>
      <c r="H8" s="19">
        <v>4</v>
      </c>
      <c r="I8" s="19">
        <v>4</v>
      </c>
      <c r="J8" s="19">
        <v>4</v>
      </c>
      <c r="K8" s="19">
        <v>4</v>
      </c>
      <c r="L8" s="19">
        <v>4</v>
      </c>
      <c r="M8" s="19">
        <v>5</v>
      </c>
      <c r="N8" s="69" t="s">
        <v>146</v>
      </c>
      <c r="O8" s="11"/>
      <c r="P8" s="5"/>
      <c r="S8" s="3" t="s">
        <v>143</v>
      </c>
    </row>
    <row r="9" spans="1:20" ht="87.75" customHeight="1">
      <c r="A9" s="11" t="s">
        <v>27</v>
      </c>
      <c r="B9" s="12" t="s">
        <v>103</v>
      </c>
      <c r="C9" s="11" t="s">
        <v>100</v>
      </c>
      <c r="D9" s="13" t="s">
        <v>33</v>
      </c>
      <c r="E9" s="13" t="s">
        <v>102</v>
      </c>
      <c r="F9" s="19">
        <v>13968</v>
      </c>
      <c r="G9" s="16">
        <v>2023</v>
      </c>
      <c r="H9" s="19">
        <v>9661.5</v>
      </c>
      <c r="I9" s="19">
        <v>9661.5</v>
      </c>
      <c r="J9" s="19">
        <v>9661.5</v>
      </c>
      <c r="K9" s="19">
        <v>9661.5</v>
      </c>
      <c r="L9" s="19">
        <v>9660</v>
      </c>
      <c r="M9" s="19">
        <v>9660</v>
      </c>
      <c r="N9" s="17" t="s">
        <v>98</v>
      </c>
      <c r="O9" s="11"/>
      <c r="P9" s="5"/>
    </row>
    <row r="10" spans="1:20" ht="60.75">
      <c r="A10" s="11" t="s">
        <v>28</v>
      </c>
      <c r="B10" s="12" t="s">
        <v>104</v>
      </c>
      <c r="C10" s="11" t="s">
        <v>93</v>
      </c>
      <c r="D10" s="13" t="s">
        <v>33</v>
      </c>
      <c r="E10" s="13" t="s">
        <v>62</v>
      </c>
      <c r="F10" s="11">
        <v>7</v>
      </c>
      <c r="G10" s="16">
        <v>2023</v>
      </c>
      <c r="H10" s="20">
        <v>8</v>
      </c>
      <c r="I10" s="20">
        <v>8</v>
      </c>
      <c r="J10" s="20">
        <v>8</v>
      </c>
      <c r="K10" s="20">
        <v>8</v>
      </c>
      <c r="L10" s="20">
        <v>8</v>
      </c>
      <c r="M10" s="20">
        <v>8</v>
      </c>
      <c r="N10" s="17" t="s">
        <v>98</v>
      </c>
      <c r="O10" s="17"/>
      <c r="P10" s="5"/>
    </row>
    <row r="11" spans="1:20" ht="60.75">
      <c r="A11" s="11" t="s">
        <v>30</v>
      </c>
      <c r="B11" s="105" t="s">
        <v>105</v>
      </c>
      <c r="C11" s="11" t="s">
        <v>93</v>
      </c>
      <c r="D11" s="13" t="s">
        <v>33</v>
      </c>
      <c r="E11" s="13" t="s">
        <v>62</v>
      </c>
      <c r="F11" s="11">
        <v>61</v>
      </c>
      <c r="G11" s="16">
        <v>2023</v>
      </c>
      <c r="H11" s="11">
        <v>61</v>
      </c>
      <c r="I11" s="11">
        <v>61</v>
      </c>
      <c r="J11" s="11">
        <v>61</v>
      </c>
      <c r="K11" s="11">
        <v>61</v>
      </c>
      <c r="L11" s="11">
        <v>61</v>
      </c>
      <c r="M11" s="11">
        <v>61</v>
      </c>
      <c r="N11" s="17" t="s">
        <v>98</v>
      </c>
      <c r="O11" s="7"/>
      <c r="P11" s="7"/>
    </row>
    <row r="12" spans="1:20" ht="60.75">
      <c r="A12" s="11" t="s">
        <v>31</v>
      </c>
      <c r="B12" s="105" t="s">
        <v>106</v>
      </c>
      <c r="C12" s="11" t="s">
        <v>93</v>
      </c>
      <c r="D12" s="13" t="s">
        <v>33</v>
      </c>
      <c r="E12" s="13" t="s">
        <v>62</v>
      </c>
      <c r="F12" s="11">
        <v>7</v>
      </c>
      <c r="G12" s="16">
        <v>2023</v>
      </c>
      <c r="H12" s="11">
        <v>7</v>
      </c>
      <c r="I12" s="11">
        <v>7</v>
      </c>
      <c r="J12" s="11">
        <v>7</v>
      </c>
      <c r="K12" s="11">
        <v>7</v>
      </c>
      <c r="L12" s="11">
        <v>7</v>
      </c>
      <c r="M12" s="11">
        <v>7</v>
      </c>
      <c r="N12" s="17" t="s">
        <v>98</v>
      </c>
      <c r="O12" s="21"/>
      <c r="P12" s="21"/>
    </row>
    <row r="13" spans="1:20" ht="127.5" customHeight="1">
      <c r="A13" s="11" t="s">
        <v>75</v>
      </c>
      <c r="B13" s="105" t="s">
        <v>107</v>
      </c>
      <c r="C13" s="104" t="s">
        <v>93</v>
      </c>
      <c r="D13" s="13" t="s">
        <v>33</v>
      </c>
      <c r="E13" s="13" t="s">
        <v>63</v>
      </c>
      <c r="F13" s="11">
        <v>100</v>
      </c>
      <c r="G13" s="16">
        <v>2023</v>
      </c>
      <c r="H13" s="11">
        <v>100</v>
      </c>
      <c r="I13" s="11">
        <v>100</v>
      </c>
      <c r="J13" s="11">
        <v>100</v>
      </c>
      <c r="K13" s="11">
        <v>100</v>
      </c>
      <c r="L13" s="11">
        <v>100</v>
      </c>
      <c r="M13" s="11">
        <v>100</v>
      </c>
      <c r="N13" s="69" t="s">
        <v>147</v>
      </c>
      <c r="O13" s="21"/>
      <c r="P13" s="21"/>
    </row>
    <row r="14" spans="1:20" ht="126" customHeight="1">
      <c r="A14" s="11" t="s">
        <v>81</v>
      </c>
      <c r="B14" s="105" t="s">
        <v>108</v>
      </c>
      <c r="C14" s="104" t="s">
        <v>93</v>
      </c>
      <c r="D14" s="13" t="s">
        <v>33</v>
      </c>
      <c r="E14" s="13" t="s">
        <v>63</v>
      </c>
      <c r="F14" s="11">
        <v>100</v>
      </c>
      <c r="G14" s="16">
        <v>2023</v>
      </c>
      <c r="H14" s="11">
        <v>100</v>
      </c>
      <c r="I14" s="11">
        <v>100</v>
      </c>
      <c r="J14" s="11">
        <v>100</v>
      </c>
      <c r="K14" s="11">
        <v>100</v>
      </c>
      <c r="L14" s="11">
        <v>100</v>
      </c>
      <c r="M14" s="11">
        <v>100</v>
      </c>
      <c r="N14" s="17" t="s">
        <v>98</v>
      </c>
    </row>
    <row r="18" spans="10:10" ht="15.75" customHeight="1">
      <c r="J18" s="3" t="s">
        <v>45</v>
      </c>
    </row>
  </sheetData>
  <mergeCells count="12">
    <mergeCell ref="A3:A4"/>
    <mergeCell ref="B3:B4"/>
    <mergeCell ref="C3:C4"/>
    <mergeCell ref="B6:N6"/>
    <mergeCell ref="B1:P1"/>
    <mergeCell ref="D3:D4"/>
    <mergeCell ref="E3:E4"/>
    <mergeCell ref="F3:G3"/>
    <mergeCell ref="H3:M3"/>
    <mergeCell ref="N3:N4"/>
    <mergeCell ref="P3:P4"/>
    <mergeCell ref="O3:O4"/>
  </mergeCells>
  <hyperlinks>
    <hyperlink ref="F3" location="_ftn1" display="_ftn1"/>
  </hyperlinks>
  <printOptions horizontalCentered="1"/>
  <pageMargins left="0.39370078740157483" right="0.39370078740157483" top="1.1811023622047245" bottom="0.59055118110236227" header="0.59055118110236227" footer="0.31496062992125984"/>
  <pageSetup paperSize="9" scale="67" firstPageNumber="34" orientation="landscape" useFirstPageNumber="1" r:id="rId1"/>
  <headerFooter>
    <oddHeader>&amp;C&amp;"Times New Roman,обычный"&amp;15&amp;P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X17"/>
  <sheetViews>
    <sheetView view="pageBreakPreview" topLeftCell="A12" zoomScale="80" zoomScaleNormal="100" zoomScaleSheetLayoutView="80" workbookViewId="0">
      <selection activeCell="X8" sqref="X8"/>
    </sheetView>
  </sheetViews>
  <sheetFormatPr defaultColWidth="9.140625" defaultRowHeight="20.25"/>
  <cols>
    <col min="1" max="1" width="6.5703125" style="3" customWidth="1"/>
    <col min="2" max="2" width="36" style="3" customWidth="1"/>
    <col min="3" max="3" width="15.5703125" style="3" customWidth="1"/>
    <col min="4" max="4" width="15.28515625" style="3" customWidth="1"/>
    <col min="5" max="5" width="13.28515625" style="3" customWidth="1"/>
    <col min="6" max="6" width="9.42578125" style="3" customWidth="1"/>
    <col min="7" max="7" width="10" style="22" bestFit="1" customWidth="1"/>
    <col min="8" max="8" width="12" style="22" bestFit="1" customWidth="1"/>
    <col min="9" max="9" width="7.42578125" style="22" bestFit="1" customWidth="1"/>
    <col min="10" max="10" width="10" style="22" bestFit="1" customWidth="1"/>
    <col min="11" max="11" width="6.28515625" style="22" bestFit="1" customWidth="1"/>
    <col min="12" max="13" width="8.140625" style="22" bestFit="1" customWidth="1"/>
    <col min="14" max="14" width="9.5703125" style="22" bestFit="1" customWidth="1"/>
    <col min="15" max="15" width="13" style="22" bestFit="1" customWidth="1"/>
    <col min="16" max="16" width="12.42578125" style="22" customWidth="1"/>
    <col min="17" max="17" width="10.5703125" style="22" bestFit="1" customWidth="1"/>
    <col min="18" max="18" width="13.7109375" style="3" customWidth="1"/>
    <col min="19" max="19" width="24" style="3" hidden="1" customWidth="1"/>
    <col min="20" max="20" width="20.140625" style="3" hidden="1" customWidth="1"/>
    <col min="21" max="16384" width="9.140625" style="3"/>
  </cols>
  <sheetData>
    <row r="1" spans="1:24" ht="28.5" customHeight="1">
      <c r="A1" s="22"/>
      <c r="B1" s="107" t="s">
        <v>110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4" ht="53.25" customHeight="1">
      <c r="A2" s="22"/>
      <c r="B2" s="23"/>
      <c r="C2" s="23"/>
      <c r="D2" s="23"/>
      <c r="E2" s="23"/>
      <c r="F2" s="23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3"/>
      <c r="S2" s="23"/>
      <c r="T2" s="23"/>
    </row>
    <row r="3" spans="1:24" ht="40.5" customHeight="1">
      <c r="A3" s="111" t="s">
        <v>0</v>
      </c>
      <c r="B3" s="112" t="s">
        <v>49</v>
      </c>
      <c r="C3" s="112" t="s">
        <v>37</v>
      </c>
      <c r="D3" s="112" t="s">
        <v>3</v>
      </c>
      <c r="E3" s="117" t="s">
        <v>4</v>
      </c>
      <c r="F3" s="117"/>
      <c r="G3" s="121" t="s">
        <v>40</v>
      </c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12" t="s">
        <v>111</v>
      </c>
      <c r="S3" s="122" t="s">
        <v>39</v>
      </c>
      <c r="T3" s="112" t="s">
        <v>38</v>
      </c>
    </row>
    <row r="4" spans="1:24" ht="41.45" customHeight="1">
      <c r="A4" s="111"/>
      <c r="B4" s="112"/>
      <c r="C4" s="112"/>
      <c r="D4" s="112"/>
      <c r="E4" s="10" t="s">
        <v>5</v>
      </c>
      <c r="F4" s="10">
        <v>2023</v>
      </c>
      <c r="G4" s="25" t="s">
        <v>18</v>
      </c>
      <c r="H4" s="25" t="s">
        <v>19</v>
      </c>
      <c r="I4" s="25" t="s">
        <v>17</v>
      </c>
      <c r="J4" s="25" t="s">
        <v>20</v>
      </c>
      <c r="K4" s="25" t="s">
        <v>8</v>
      </c>
      <c r="L4" s="25" t="s">
        <v>9</v>
      </c>
      <c r="M4" s="25" t="s">
        <v>10</v>
      </c>
      <c r="N4" s="25" t="s">
        <v>21</v>
      </c>
      <c r="O4" s="25" t="s">
        <v>22</v>
      </c>
      <c r="P4" s="25" t="s">
        <v>23</v>
      </c>
      <c r="Q4" s="25" t="s">
        <v>24</v>
      </c>
      <c r="R4" s="112"/>
      <c r="S4" s="123"/>
      <c r="T4" s="112"/>
      <c r="X4" s="3" t="s">
        <v>35</v>
      </c>
    </row>
    <row r="5" spans="1:24" ht="24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10">
        <v>16</v>
      </c>
      <c r="Q5" s="10">
        <v>17</v>
      </c>
      <c r="R5" s="10">
        <v>18</v>
      </c>
      <c r="S5" s="26">
        <v>16</v>
      </c>
      <c r="T5" s="10">
        <v>17</v>
      </c>
    </row>
    <row r="6" spans="1:24" ht="31.5" customHeight="1">
      <c r="A6" s="10" t="s">
        <v>1</v>
      </c>
      <c r="B6" s="120" t="str">
        <f>'2. Показатели КПМ'!B6:N6</f>
        <v>Задача 2. Улучшение среды обитания населения Старооскольского городского округа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27"/>
      <c r="T6" s="12"/>
    </row>
    <row r="7" spans="1:24" ht="198.75" customHeight="1">
      <c r="A7" s="13" t="s">
        <v>7</v>
      </c>
      <c r="B7" s="14" t="str">
        <f>'2. Показатели КПМ'!B7</f>
        <v xml:space="preserve">Количество светильников, установленных на территории городского округа, подлежащих техническому обслуживанию и содержанию в рамках организации наружного освещения </v>
      </c>
      <c r="C7" s="13" t="s">
        <v>53</v>
      </c>
      <c r="D7" s="13" t="str">
        <f>'2. Показатели КПМ'!E7</f>
        <v>шт.</v>
      </c>
      <c r="E7" s="15">
        <f>'2. Показатели КПМ'!F7</f>
        <v>27059</v>
      </c>
      <c r="F7" s="16">
        <v>2023</v>
      </c>
      <c r="G7" s="28" t="s">
        <v>29</v>
      </c>
      <c r="H7" s="28" t="s">
        <v>29</v>
      </c>
      <c r="I7" s="28" t="s">
        <v>29</v>
      </c>
      <c r="J7" s="28" t="s">
        <v>29</v>
      </c>
      <c r="K7" s="28" t="s">
        <v>29</v>
      </c>
      <c r="L7" s="28" t="s">
        <v>29</v>
      </c>
      <c r="M7" s="28" t="s">
        <v>29</v>
      </c>
      <c r="N7" s="28" t="s">
        <v>29</v>
      </c>
      <c r="O7" s="28" t="s">
        <v>29</v>
      </c>
      <c r="P7" s="28" t="s">
        <v>29</v>
      </c>
      <c r="Q7" s="28" t="s">
        <v>29</v>
      </c>
      <c r="R7" s="31">
        <f>'2. Показатели КПМ'!H7</f>
        <v>28604</v>
      </c>
      <c r="S7" s="27" t="s">
        <v>44</v>
      </c>
      <c r="T7" s="18"/>
    </row>
    <row r="8" spans="1:24" ht="183" customHeight="1">
      <c r="A8" s="11" t="s">
        <v>11</v>
      </c>
      <c r="B8" s="14" t="str">
        <f>'2. Показатели КПМ'!B8</f>
        <v>Количество благоустроенных территории Старооскольского городского округа, в том числе дворовых и придворовых территорий многоквартирных домов</v>
      </c>
      <c r="C8" s="13" t="s">
        <v>33</v>
      </c>
      <c r="D8" s="13" t="str">
        <f>'2. Показатели КПМ'!E8</f>
        <v>ед.</v>
      </c>
      <c r="E8" s="15">
        <f>'2. Показатели КПМ'!F8</f>
        <v>4</v>
      </c>
      <c r="F8" s="16">
        <v>2023</v>
      </c>
      <c r="G8" s="28" t="s">
        <v>29</v>
      </c>
      <c r="H8" s="28" t="s">
        <v>29</v>
      </c>
      <c r="I8" s="28" t="s">
        <v>29</v>
      </c>
      <c r="J8" s="28" t="s">
        <v>29</v>
      </c>
      <c r="K8" s="28" t="s">
        <v>29</v>
      </c>
      <c r="L8" s="28" t="s">
        <v>29</v>
      </c>
      <c r="M8" s="28" t="s">
        <v>29</v>
      </c>
      <c r="N8" s="28" t="s">
        <v>29</v>
      </c>
      <c r="O8" s="28" t="s">
        <v>29</v>
      </c>
      <c r="P8" s="28" t="s">
        <v>29</v>
      </c>
      <c r="Q8" s="28" t="s">
        <v>29</v>
      </c>
      <c r="R8" s="31">
        <f>'2. Показатели КПМ'!H8</f>
        <v>4</v>
      </c>
      <c r="S8" s="27"/>
      <c r="T8" s="5"/>
    </row>
    <row r="9" spans="1:24" ht="141" customHeight="1">
      <c r="A9" s="11" t="s">
        <v>27</v>
      </c>
      <c r="B9" s="14" t="s">
        <v>68</v>
      </c>
      <c r="C9" s="13" t="s">
        <v>33</v>
      </c>
      <c r="D9" s="13" t="str">
        <f>'2. Показатели КПМ'!E9</f>
        <v>куб.м.</v>
      </c>
      <c r="E9" s="15">
        <f>'2. Показатели КПМ'!F9</f>
        <v>13968</v>
      </c>
      <c r="F9" s="16">
        <v>2023</v>
      </c>
      <c r="G9" s="28" t="s">
        <v>29</v>
      </c>
      <c r="H9" s="28" t="s">
        <v>29</v>
      </c>
      <c r="I9" s="28" t="s">
        <v>29</v>
      </c>
      <c r="J9" s="28" t="s">
        <v>29</v>
      </c>
      <c r="K9" s="28" t="s">
        <v>29</v>
      </c>
      <c r="L9" s="28" t="s">
        <v>29</v>
      </c>
      <c r="M9" s="28" t="s">
        <v>29</v>
      </c>
      <c r="N9" s="28" t="s">
        <v>29</v>
      </c>
      <c r="O9" s="28" t="s">
        <v>29</v>
      </c>
      <c r="P9" s="28" t="s">
        <v>29</v>
      </c>
      <c r="Q9" s="28" t="s">
        <v>29</v>
      </c>
      <c r="R9" s="31">
        <f>'2. Показатели КПМ'!H9</f>
        <v>9661.5</v>
      </c>
      <c r="S9" s="30"/>
      <c r="T9" s="5"/>
    </row>
    <row r="10" spans="1:24" ht="75.75" customHeight="1">
      <c r="A10" s="11" t="s">
        <v>28</v>
      </c>
      <c r="B10" s="14" t="str">
        <f>'2. Показатели КПМ'!B10</f>
        <v>Количество обслуживаемых мест захоронений (кладбищ)</v>
      </c>
      <c r="C10" s="13" t="s">
        <v>33</v>
      </c>
      <c r="D10" s="13" t="str">
        <f>'2. Показатели КПМ'!E10</f>
        <v>ед.</v>
      </c>
      <c r="E10" s="15">
        <f>'2. Показатели КПМ'!F10</f>
        <v>7</v>
      </c>
      <c r="F10" s="16">
        <v>2023</v>
      </c>
      <c r="G10" s="28" t="s">
        <v>29</v>
      </c>
      <c r="H10" s="28" t="s">
        <v>29</v>
      </c>
      <c r="I10" s="28" t="s">
        <v>29</v>
      </c>
      <c r="J10" s="28" t="s">
        <v>29</v>
      </c>
      <c r="K10" s="28" t="s">
        <v>29</v>
      </c>
      <c r="L10" s="28" t="s">
        <v>29</v>
      </c>
      <c r="M10" s="28" t="s">
        <v>29</v>
      </c>
      <c r="N10" s="28" t="s">
        <v>29</v>
      </c>
      <c r="O10" s="28" t="s">
        <v>29</v>
      </c>
      <c r="P10" s="28" t="s">
        <v>29</v>
      </c>
      <c r="Q10" s="28" t="s">
        <v>29</v>
      </c>
      <c r="R10" s="31">
        <f>'2. Показатели КПМ'!H10</f>
        <v>8</v>
      </c>
      <c r="S10" s="7"/>
      <c r="T10" s="7"/>
    </row>
    <row r="11" spans="1:24" ht="81" customHeight="1">
      <c r="A11" s="11" t="s">
        <v>30</v>
      </c>
      <c r="B11" s="14" t="str">
        <f>'2. Показатели КПМ'!B11</f>
        <v xml:space="preserve">Количество обслуживаемых детских игровых площадок </v>
      </c>
      <c r="C11" s="13" t="s">
        <v>33</v>
      </c>
      <c r="D11" s="13" t="str">
        <f>'2. Показатели КПМ'!E11</f>
        <v>ед.</v>
      </c>
      <c r="E11" s="15">
        <f>'2. Показатели КПМ'!F11</f>
        <v>61</v>
      </c>
      <c r="F11" s="16">
        <v>2023</v>
      </c>
      <c r="G11" s="28" t="s">
        <v>32</v>
      </c>
      <c r="H11" s="28" t="s">
        <v>32</v>
      </c>
      <c r="I11" s="28" t="s">
        <v>32</v>
      </c>
      <c r="J11" s="28" t="s">
        <v>32</v>
      </c>
      <c r="K11" s="28" t="s">
        <v>32</v>
      </c>
      <c r="L11" s="28" t="s">
        <v>32</v>
      </c>
      <c r="M11" s="28" t="s">
        <v>32</v>
      </c>
      <c r="N11" s="28" t="s">
        <v>32</v>
      </c>
      <c r="O11" s="28" t="s">
        <v>32</v>
      </c>
      <c r="P11" s="28" t="s">
        <v>32</v>
      </c>
      <c r="Q11" s="28" t="s">
        <v>32</v>
      </c>
      <c r="R11" s="31">
        <f>'2. Показатели КПМ'!H11</f>
        <v>61</v>
      </c>
      <c r="S11" s="21"/>
      <c r="T11" s="21"/>
    </row>
    <row r="12" spans="1:24" ht="76.5" customHeight="1">
      <c r="A12" s="11" t="s">
        <v>31</v>
      </c>
      <c r="B12" s="14" t="str">
        <f>'2. Показатели КПМ'!B12</f>
        <v>Количество обслуживаемых общественных туалетов</v>
      </c>
      <c r="C12" s="13" t="s">
        <v>33</v>
      </c>
      <c r="D12" s="13" t="str">
        <f>'2. Показатели КПМ'!E12</f>
        <v>ед.</v>
      </c>
      <c r="E12" s="15">
        <f>'2. Показатели КПМ'!F12</f>
        <v>7</v>
      </c>
      <c r="F12" s="16">
        <v>2023</v>
      </c>
      <c r="G12" s="28" t="s">
        <v>32</v>
      </c>
      <c r="H12" s="28" t="s">
        <v>32</v>
      </c>
      <c r="I12" s="28" t="s">
        <v>32</v>
      </c>
      <c r="J12" s="28" t="s">
        <v>32</v>
      </c>
      <c r="K12" s="28" t="s">
        <v>32</v>
      </c>
      <c r="L12" s="28" t="s">
        <v>32</v>
      </c>
      <c r="M12" s="28" t="s">
        <v>32</v>
      </c>
      <c r="N12" s="28" t="s">
        <v>32</v>
      </c>
      <c r="O12" s="28" t="s">
        <v>32</v>
      </c>
      <c r="P12" s="28" t="s">
        <v>32</v>
      </c>
      <c r="Q12" s="28" t="s">
        <v>32</v>
      </c>
      <c r="R12" s="31">
        <f>'2. Показатели КПМ'!H12</f>
        <v>7</v>
      </c>
      <c r="S12" s="21"/>
      <c r="T12" s="21"/>
    </row>
    <row r="13" spans="1:24" ht="144" customHeight="1">
      <c r="A13" s="11" t="s">
        <v>75</v>
      </c>
      <c r="B13" s="14" t="str">
        <f>'2. Показатели КПМ'!B13</f>
        <v xml:space="preserve">Уровень выполнения муниципальных заданий муниципальными бюджетными и автономными учреждениями </v>
      </c>
      <c r="C13" s="13" t="s">
        <v>33</v>
      </c>
      <c r="D13" s="13" t="str">
        <f>'2. Показатели КПМ'!E13</f>
        <v>процент</v>
      </c>
      <c r="E13" s="15">
        <f>'2. Показатели КПМ'!F13</f>
        <v>100</v>
      </c>
      <c r="F13" s="16">
        <v>2023</v>
      </c>
      <c r="G13" s="28" t="s">
        <v>32</v>
      </c>
      <c r="H13" s="28" t="s">
        <v>32</v>
      </c>
      <c r="I13" s="28" t="s">
        <v>32</v>
      </c>
      <c r="J13" s="28" t="s">
        <v>32</v>
      </c>
      <c r="K13" s="28" t="s">
        <v>32</v>
      </c>
      <c r="L13" s="28" t="s">
        <v>32</v>
      </c>
      <c r="M13" s="28" t="s">
        <v>32</v>
      </c>
      <c r="N13" s="28" t="s">
        <v>32</v>
      </c>
      <c r="O13" s="28" t="s">
        <v>32</v>
      </c>
      <c r="P13" s="28" t="s">
        <v>32</v>
      </c>
      <c r="Q13" s="28" t="s">
        <v>32</v>
      </c>
      <c r="R13" s="31">
        <f>'2. Показатели КПМ'!H13</f>
        <v>100</v>
      </c>
    </row>
    <row r="14" spans="1:24" ht="144" customHeight="1">
      <c r="A14" s="11" t="s">
        <v>81</v>
      </c>
      <c r="B14" s="14" t="str">
        <f>'2. Показатели КПМ'!B14</f>
        <v>Уровень ежемесячных выплат работникам, принимающим участие в специальной военной операции на территории Украины</v>
      </c>
      <c r="C14" s="13" t="s">
        <v>33</v>
      </c>
      <c r="D14" s="13" t="str">
        <f>'2. Показатели КПМ'!E14</f>
        <v>процент</v>
      </c>
      <c r="E14" s="15">
        <f>'2. Показатели КПМ'!F14</f>
        <v>100</v>
      </c>
      <c r="F14" s="16">
        <v>2023</v>
      </c>
      <c r="G14" s="28" t="s">
        <v>32</v>
      </c>
      <c r="H14" s="28" t="s">
        <v>32</v>
      </c>
      <c r="I14" s="28" t="s">
        <v>32</v>
      </c>
      <c r="J14" s="28" t="s">
        <v>32</v>
      </c>
      <c r="K14" s="28" t="s">
        <v>32</v>
      </c>
      <c r="L14" s="28" t="s">
        <v>32</v>
      </c>
      <c r="M14" s="28" t="s">
        <v>32</v>
      </c>
      <c r="N14" s="28" t="s">
        <v>32</v>
      </c>
      <c r="O14" s="28" t="s">
        <v>32</v>
      </c>
      <c r="P14" s="28" t="s">
        <v>32</v>
      </c>
      <c r="Q14" s="28" t="s">
        <v>32</v>
      </c>
      <c r="R14" s="31">
        <f>'2. Показатели КПМ'!H14</f>
        <v>100</v>
      </c>
    </row>
    <row r="17" ht="15.75" customHeight="1"/>
  </sheetData>
  <mergeCells count="11">
    <mergeCell ref="A3:A4"/>
    <mergeCell ref="B3:B4"/>
    <mergeCell ref="C3:C4"/>
    <mergeCell ref="D3:D4"/>
    <mergeCell ref="S3:S4"/>
    <mergeCell ref="T3:T4"/>
    <mergeCell ref="B6:R6"/>
    <mergeCell ref="G3:Q3"/>
    <mergeCell ref="B1:T1"/>
    <mergeCell ref="E3:F3"/>
    <mergeCell ref="R3:R4"/>
  </mergeCells>
  <hyperlinks>
    <hyperlink ref="E3" location="_ftn1" display="_ftn1"/>
  </hyperlinks>
  <printOptions horizontalCentered="1"/>
  <pageMargins left="0.59055118110236227" right="0.59055118110236227" top="1.1811023622047245" bottom="0.59055118110236227" header="0.51181102362204722" footer="0.31496062992125984"/>
  <pageSetup paperSize="9" scale="61" firstPageNumber="36" fitToHeight="2" orientation="landscape" useFirstPageNumber="1" r:id="rId1"/>
  <headerFooter>
    <oddHeader>&amp;C&amp;"Times New Roman,обычный"&amp;15&amp;P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22"/>
  <sheetViews>
    <sheetView view="pageBreakPreview" zoomScale="80" zoomScaleNormal="100" zoomScaleSheetLayoutView="80" workbookViewId="0">
      <selection activeCell="D25" sqref="D25"/>
    </sheetView>
  </sheetViews>
  <sheetFormatPr defaultColWidth="9.140625" defaultRowHeight="20.25"/>
  <cols>
    <col min="1" max="1" width="9" style="37" customWidth="1"/>
    <col min="2" max="2" width="46" style="21" customWidth="1"/>
    <col min="3" max="3" width="22.7109375" style="21" customWidth="1"/>
    <col min="4" max="4" width="12.28515625" style="21" customWidth="1"/>
    <col min="5" max="5" width="10.28515625" style="21" customWidth="1"/>
    <col min="6" max="6" width="7.85546875" style="21" customWidth="1"/>
    <col min="7" max="11" width="11" style="21" customWidth="1"/>
    <col min="12" max="12" width="10" style="21" customWidth="1"/>
    <col min="13" max="13" width="47.7109375" style="21" customWidth="1"/>
    <col min="14" max="16384" width="9.140625" style="21"/>
  </cols>
  <sheetData>
    <row r="1" spans="1:20" ht="51" customHeight="1">
      <c r="A1" s="130" t="s">
        <v>65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20" ht="48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0" ht="45.75" customHeight="1">
      <c r="A3" s="131" t="s">
        <v>0</v>
      </c>
      <c r="B3" s="131" t="s">
        <v>16</v>
      </c>
      <c r="C3" s="131" t="s">
        <v>15</v>
      </c>
      <c r="D3" s="131" t="s">
        <v>3</v>
      </c>
      <c r="E3" s="131" t="s">
        <v>4</v>
      </c>
      <c r="F3" s="131"/>
      <c r="G3" s="131" t="s">
        <v>41</v>
      </c>
      <c r="H3" s="131"/>
      <c r="I3" s="131"/>
      <c r="J3" s="131"/>
      <c r="K3" s="131"/>
      <c r="L3" s="131"/>
      <c r="M3" s="131" t="s">
        <v>14</v>
      </c>
    </row>
    <row r="4" spans="1:20" ht="39.75" customHeight="1">
      <c r="A4" s="131"/>
      <c r="B4" s="131"/>
      <c r="C4" s="131"/>
      <c r="D4" s="131"/>
      <c r="E4" s="32" t="s">
        <v>5</v>
      </c>
      <c r="F4" s="32" t="s">
        <v>6</v>
      </c>
      <c r="G4" s="32">
        <v>2025</v>
      </c>
      <c r="H4" s="32">
        <v>2026</v>
      </c>
      <c r="I4" s="32">
        <v>2027</v>
      </c>
      <c r="J4" s="32">
        <v>2028</v>
      </c>
      <c r="K4" s="32">
        <v>2029</v>
      </c>
      <c r="L4" s="32">
        <v>2030</v>
      </c>
      <c r="M4" s="131"/>
    </row>
    <row r="5" spans="1:20" ht="22.5" customHeight="1">
      <c r="A5" s="33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  <c r="H5" s="32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</row>
    <row r="6" spans="1:20" ht="28.5" customHeight="1">
      <c r="A6" s="33" t="s">
        <v>1</v>
      </c>
      <c r="B6" s="127" t="str">
        <f>'2. Показатели КПМ'!B6:N6</f>
        <v>Задача 2. Улучшение среды обитания населения Старооскольского городского округа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9"/>
    </row>
    <row r="7" spans="1:20" ht="125.25" customHeight="1">
      <c r="A7" s="33" t="s">
        <v>7</v>
      </c>
      <c r="B7" s="34" t="s">
        <v>112</v>
      </c>
      <c r="C7" s="32" t="s">
        <v>77</v>
      </c>
      <c r="D7" s="13" t="str">
        <f>'3. Помес план'!D7</f>
        <v>шт.</v>
      </c>
      <c r="E7" s="13">
        <f>'2. Показатели КПМ'!F7</f>
        <v>27059</v>
      </c>
      <c r="F7" s="13">
        <v>2023</v>
      </c>
      <c r="G7" s="19">
        <f>'2. Показатели КПМ'!H7</f>
        <v>28604</v>
      </c>
      <c r="H7" s="19">
        <f>'2. Показатели КПМ'!I7</f>
        <v>28704</v>
      </c>
      <c r="I7" s="19">
        <f>'2. Показатели КПМ'!J7</f>
        <v>28814</v>
      </c>
      <c r="J7" s="19">
        <f>'2. Показатели КПМ'!K7</f>
        <v>28914</v>
      </c>
      <c r="K7" s="19">
        <f>'2. Показатели КПМ'!L7</f>
        <v>29014</v>
      </c>
      <c r="L7" s="19">
        <f>'2. Показатели КПМ'!M7</f>
        <v>29114</v>
      </c>
      <c r="M7" s="34" t="str">
        <f>'2. Показатели КПМ'!B7</f>
        <v xml:space="preserve">Количество светильников, установленных на территории городского округа, подлежащих техническому обслуживанию и содержанию в рамках организации наружного освещения </v>
      </c>
    </row>
    <row r="8" spans="1:20" ht="90" customHeight="1">
      <c r="A8" s="11" t="s">
        <v>46</v>
      </c>
      <c r="B8" s="124" t="s">
        <v>113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</row>
    <row r="9" spans="1:20" ht="151.5" customHeight="1">
      <c r="A9" s="11" t="s">
        <v>11</v>
      </c>
      <c r="B9" s="35" t="s">
        <v>114</v>
      </c>
      <c r="C9" s="32" t="s">
        <v>77</v>
      </c>
      <c r="D9" s="13" t="str">
        <f>'2. Показатели КПМ'!E8</f>
        <v>ед.</v>
      </c>
      <c r="E9" s="13">
        <f>'2. Показатели КПМ'!F8</f>
        <v>4</v>
      </c>
      <c r="F9" s="13">
        <v>2023</v>
      </c>
      <c r="G9" s="19">
        <f>'2. Показатели КПМ'!H8</f>
        <v>4</v>
      </c>
      <c r="H9" s="19">
        <f>'2. Показатели КПМ'!I8</f>
        <v>4</v>
      </c>
      <c r="I9" s="19">
        <f>'2. Показатели КПМ'!J8</f>
        <v>4</v>
      </c>
      <c r="J9" s="19">
        <f>'2. Показатели КПМ'!K8</f>
        <v>4</v>
      </c>
      <c r="K9" s="19">
        <f>'2. Показатели КПМ'!L8</f>
        <v>4</v>
      </c>
      <c r="L9" s="19">
        <f>'2. Показатели КПМ'!M8</f>
        <v>5</v>
      </c>
      <c r="M9" s="34" t="s">
        <v>99</v>
      </c>
      <c r="S9" s="21" t="s">
        <v>36</v>
      </c>
      <c r="T9" s="21" t="s">
        <v>25</v>
      </c>
    </row>
    <row r="10" spans="1:20" ht="67.5" customHeight="1">
      <c r="A10" s="11" t="s">
        <v>47</v>
      </c>
      <c r="B10" s="124" t="s">
        <v>122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6"/>
    </row>
    <row r="11" spans="1:20" ht="129.75" customHeight="1">
      <c r="A11" s="11" t="s">
        <v>27</v>
      </c>
      <c r="B11" s="35" t="s">
        <v>115</v>
      </c>
      <c r="C11" s="32" t="s">
        <v>77</v>
      </c>
      <c r="D11" s="13" t="str">
        <f>'2. Показатели КПМ'!E9</f>
        <v>куб.м.</v>
      </c>
      <c r="E11" s="19">
        <f>'2. Показатели КПМ'!F9</f>
        <v>13968</v>
      </c>
      <c r="F11" s="13">
        <v>2023</v>
      </c>
      <c r="G11" s="36">
        <f>'2. Показатели КПМ'!H9</f>
        <v>9661.5</v>
      </c>
      <c r="H11" s="36">
        <f>'2. Показатели КПМ'!I9</f>
        <v>9661.5</v>
      </c>
      <c r="I11" s="36">
        <f>'2. Показатели КПМ'!J9</f>
        <v>9661.5</v>
      </c>
      <c r="J11" s="36">
        <f>'2. Показатели КПМ'!K9</f>
        <v>9661.5</v>
      </c>
      <c r="K11" s="36">
        <f>'2. Показатели КПМ'!L9</f>
        <v>9660</v>
      </c>
      <c r="L11" s="36">
        <f>'2. Показатели КПМ'!M9</f>
        <v>9660</v>
      </c>
      <c r="M11" s="34" t="str">
        <f>'2. Показатели КПМ'!B9</f>
        <v>Объем убранных несанкционированных свалок и порубочных остатков</v>
      </c>
      <c r="O11" s="21" t="s">
        <v>35</v>
      </c>
    </row>
    <row r="12" spans="1:20" ht="63.75" customHeight="1">
      <c r="A12" s="11" t="s">
        <v>48</v>
      </c>
      <c r="B12" s="124" t="s">
        <v>121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6"/>
    </row>
    <row r="13" spans="1:20" ht="111.75" customHeight="1">
      <c r="A13" s="11" t="s">
        <v>28</v>
      </c>
      <c r="B13" s="35" t="s">
        <v>117</v>
      </c>
      <c r="C13" s="32" t="s">
        <v>77</v>
      </c>
      <c r="D13" s="13" t="str">
        <f>'2. Показатели КПМ'!E10</f>
        <v>ед.</v>
      </c>
      <c r="E13" s="11">
        <f>'2. Показатели КПМ'!F10</f>
        <v>7</v>
      </c>
      <c r="F13" s="13">
        <v>2023</v>
      </c>
      <c r="G13" s="36">
        <f>'2. Показатели КПМ'!H10</f>
        <v>8</v>
      </c>
      <c r="H13" s="36">
        <f>'2. Показатели КПМ'!I10</f>
        <v>8</v>
      </c>
      <c r="I13" s="36">
        <f>'2. Показатели КПМ'!J10</f>
        <v>8</v>
      </c>
      <c r="J13" s="36">
        <f>'2. Показатели КПМ'!K10</f>
        <v>8</v>
      </c>
      <c r="K13" s="36">
        <f>'2. Показатели КПМ'!L10</f>
        <v>8</v>
      </c>
      <c r="L13" s="36">
        <f>'2. Показатели КПМ'!M10</f>
        <v>8</v>
      </c>
      <c r="M13" s="14" t="s">
        <v>104</v>
      </c>
      <c r="O13" s="21" t="s">
        <v>35</v>
      </c>
    </row>
    <row r="14" spans="1:20" ht="97.5" customHeight="1">
      <c r="A14" s="11" t="s">
        <v>66</v>
      </c>
      <c r="B14" s="124" t="s">
        <v>116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6"/>
    </row>
    <row r="15" spans="1:20" ht="110.25" customHeight="1">
      <c r="A15" s="11" t="s">
        <v>30</v>
      </c>
      <c r="B15" s="35" t="s">
        <v>118</v>
      </c>
      <c r="C15" s="32" t="s">
        <v>77</v>
      </c>
      <c r="D15" s="13" t="str">
        <f>'2. Показатели КПМ'!E11</f>
        <v>ед.</v>
      </c>
      <c r="E15" s="11">
        <f>'2. Показатели КПМ'!F11</f>
        <v>61</v>
      </c>
      <c r="F15" s="13">
        <v>2023</v>
      </c>
      <c r="G15" s="36">
        <f>'2. Показатели КПМ'!H11</f>
        <v>61</v>
      </c>
      <c r="H15" s="36">
        <f>'2. Показатели КПМ'!I11</f>
        <v>61</v>
      </c>
      <c r="I15" s="36">
        <f>'2. Показатели КПМ'!J11</f>
        <v>61</v>
      </c>
      <c r="J15" s="36">
        <f>'2. Показатели КПМ'!K11</f>
        <v>61</v>
      </c>
      <c r="K15" s="36">
        <f>'2. Показатели КПМ'!L11</f>
        <v>61</v>
      </c>
      <c r="L15" s="36">
        <f>'2. Показатели КПМ'!M11</f>
        <v>61</v>
      </c>
      <c r="M15" s="14" t="s">
        <v>105</v>
      </c>
      <c r="O15" s="21" t="s">
        <v>35</v>
      </c>
    </row>
    <row r="16" spans="1:20" ht="76.5" customHeight="1">
      <c r="A16" s="11" t="s">
        <v>67</v>
      </c>
      <c r="B16" s="124" t="s">
        <v>120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6"/>
    </row>
    <row r="17" spans="1:15" ht="110.25" customHeight="1">
      <c r="A17" s="11" t="s">
        <v>31</v>
      </c>
      <c r="B17" s="35" t="s">
        <v>119</v>
      </c>
      <c r="C17" s="32" t="s">
        <v>77</v>
      </c>
      <c r="D17" s="13" t="str">
        <f>'2. Показатели КПМ'!E12</f>
        <v>ед.</v>
      </c>
      <c r="E17" s="11">
        <f>'2. Показатели КПМ'!F12</f>
        <v>7</v>
      </c>
      <c r="F17" s="13">
        <v>2023</v>
      </c>
      <c r="G17" s="36">
        <f>'2. Показатели КПМ'!H12</f>
        <v>7</v>
      </c>
      <c r="H17" s="36">
        <f>'2. Показатели КПМ'!I12</f>
        <v>7</v>
      </c>
      <c r="I17" s="36">
        <f>'2. Показатели КПМ'!J12</f>
        <v>7</v>
      </c>
      <c r="J17" s="36">
        <f>'2. Показатели КПМ'!K12</f>
        <v>7</v>
      </c>
      <c r="K17" s="36">
        <f>'2. Показатели КПМ'!L12</f>
        <v>7</v>
      </c>
      <c r="L17" s="36">
        <f>'2. Показатели КПМ'!M12</f>
        <v>7</v>
      </c>
      <c r="M17" s="14" t="s">
        <v>106</v>
      </c>
      <c r="O17" s="21" t="s">
        <v>35</v>
      </c>
    </row>
    <row r="18" spans="1:15" ht="69" customHeight="1">
      <c r="A18" s="11" t="s">
        <v>73</v>
      </c>
      <c r="B18" s="124" t="s">
        <v>124</v>
      </c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6"/>
    </row>
    <row r="19" spans="1:15" ht="172.5" customHeight="1">
      <c r="A19" s="11" t="s">
        <v>75</v>
      </c>
      <c r="B19" s="35" t="s">
        <v>123</v>
      </c>
      <c r="C19" s="11" t="s">
        <v>77</v>
      </c>
      <c r="D19" s="13" t="str">
        <f>'2. Показатели КПМ'!E13</f>
        <v>процент</v>
      </c>
      <c r="E19" s="11">
        <f>'2. Показатели КПМ'!F13</f>
        <v>100</v>
      </c>
      <c r="F19" s="13">
        <v>2023</v>
      </c>
      <c r="G19" s="36">
        <f>'2. Показатели КПМ'!H13</f>
        <v>100</v>
      </c>
      <c r="H19" s="36">
        <f>'2. Показатели КПМ'!I13</f>
        <v>100</v>
      </c>
      <c r="I19" s="36">
        <f>'2. Показатели КПМ'!J13</f>
        <v>100</v>
      </c>
      <c r="J19" s="36">
        <f>'2. Показатели КПМ'!K13</f>
        <v>100</v>
      </c>
      <c r="K19" s="36">
        <f>'2. Показатели КПМ'!L13</f>
        <v>100</v>
      </c>
      <c r="L19" s="36">
        <f>'2. Показатели КПМ'!M13</f>
        <v>100</v>
      </c>
      <c r="M19" s="14" t="s">
        <v>107</v>
      </c>
      <c r="O19" s="21" t="s">
        <v>35</v>
      </c>
    </row>
    <row r="20" spans="1:15" ht="79.5" customHeight="1">
      <c r="A20" s="11" t="s">
        <v>76</v>
      </c>
      <c r="B20" s="124" t="s">
        <v>125</v>
      </c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6"/>
    </row>
    <row r="21" spans="1:15" ht="104.25" customHeight="1">
      <c r="A21" s="11" t="s">
        <v>81</v>
      </c>
      <c r="B21" s="35" t="s">
        <v>126</v>
      </c>
      <c r="C21" s="11" t="s">
        <v>77</v>
      </c>
      <c r="D21" s="13" t="str">
        <f>'2. Показатели КПМ'!E14</f>
        <v>процент</v>
      </c>
      <c r="E21" s="11">
        <f>'2. Показатели КПМ'!F14</f>
        <v>100</v>
      </c>
      <c r="F21" s="13">
        <v>2023</v>
      </c>
      <c r="G21" s="36">
        <f>'2. Показатели КПМ'!H14</f>
        <v>100</v>
      </c>
      <c r="H21" s="36">
        <f>'2. Показатели КПМ'!I14</f>
        <v>100</v>
      </c>
      <c r="I21" s="36">
        <f>'2. Показатели КПМ'!J14</f>
        <v>100</v>
      </c>
      <c r="J21" s="36">
        <f>'2. Показатели КПМ'!K14</f>
        <v>100</v>
      </c>
      <c r="K21" s="36">
        <f>'2. Показатели КПМ'!L14</f>
        <v>100</v>
      </c>
      <c r="L21" s="36">
        <f>'2. Показатели КПМ'!M14</f>
        <v>100</v>
      </c>
      <c r="M21" s="14" t="s">
        <v>108</v>
      </c>
      <c r="O21" s="21" t="s">
        <v>35</v>
      </c>
    </row>
    <row r="22" spans="1:15" ht="32.25" customHeight="1">
      <c r="A22" s="11" t="s">
        <v>82</v>
      </c>
      <c r="B22" s="124" t="s">
        <v>127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6"/>
    </row>
  </sheetData>
  <mergeCells count="17">
    <mergeCell ref="B8:M8"/>
    <mergeCell ref="B10:M10"/>
    <mergeCell ref="B12:M12"/>
    <mergeCell ref="B6:M6"/>
    <mergeCell ref="A1:M1"/>
    <mergeCell ref="G3:L3"/>
    <mergeCell ref="M3:M4"/>
    <mergeCell ref="A3:A4"/>
    <mergeCell ref="E3:F3"/>
    <mergeCell ref="B3:B4"/>
    <mergeCell ref="C3:C4"/>
    <mergeCell ref="D3:D4"/>
    <mergeCell ref="B20:M20"/>
    <mergeCell ref="B22:M22"/>
    <mergeCell ref="B14:M14"/>
    <mergeCell ref="B16:M16"/>
    <mergeCell ref="B18:M18"/>
  </mergeCells>
  <printOptions horizontalCentered="1"/>
  <pageMargins left="0.59055118110236227" right="0.59055118110236227" top="0.98425196850393704" bottom="0.59055118110236227" header="0.59055118110236227" footer="0.31496062992125984"/>
  <pageSetup paperSize="9" scale="60" firstPageNumber="38" fitToHeight="3" orientation="landscape" useFirstPageNumber="1" r:id="rId1"/>
  <headerFooter>
    <oddHeader>&amp;C&amp;"Times New Roman,обычный"&amp;14&amp;P</oddHeader>
  </headerFooter>
  <rowBreaks count="1" manualBreakCount="1">
    <brk id="12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Q58"/>
  <sheetViews>
    <sheetView tabSelected="1" view="pageBreakPreview" topLeftCell="A4" zoomScale="80" zoomScaleNormal="80" zoomScaleSheetLayoutView="80" workbookViewId="0">
      <selection activeCell="G24" sqref="G24"/>
    </sheetView>
  </sheetViews>
  <sheetFormatPr defaultColWidth="9.140625" defaultRowHeight="20.25"/>
  <cols>
    <col min="1" max="1" width="64.42578125" style="21" customWidth="1"/>
    <col min="2" max="2" width="6.140625" style="79" customWidth="1"/>
    <col min="3" max="3" width="8.7109375" style="79" customWidth="1"/>
    <col min="4" max="4" width="20.140625" style="79" customWidth="1"/>
    <col min="5" max="5" width="7.42578125" style="79" customWidth="1"/>
    <col min="6" max="9" width="15.5703125" style="79" customWidth="1"/>
    <col min="10" max="11" width="15.5703125" style="21" customWidth="1"/>
    <col min="12" max="12" width="18.85546875" style="21" customWidth="1"/>
    <col min="13" max="13" width="24.42578125" style="21" customWidth="1"/>
    <col min="14" max="14" width="12.42578125" style="21" bestFit="1" customWidth="1"/>
    <col min="15" max="15" width="11.42578125" style="21" bestFit="1" customWidth="1"/>
    <col min="16" max="16384" width="9.140625" style="21"/>
  </cols>
  <sheetData>
    <row r="1" spans="1:17" ht="57.75" customHeight="1">
      <c r="A1" s="134" t="s">
        <v>61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7" ht="15" customHeight="1">
      <c r="A2" s="43"/>
      <c r="B2" s="80"/>
      <c r="C2" s="80"/>
      <c r="D2" s="80"/>
      <c r="E2" s="80"/>
      <c r="F2" s="70"/>
      <c r="G2" s="81"/>
      <c r="H2" s="81"/>
      <c r="I2" s="81"/>
      <c r="J2" s="44"/>
      <c r="K2" s="44"/>
      <c r="L2" s="44"/>
      <c r="M2" s="42"/>
    </row>
    <row r="3" spans="1:17" ht="24" customHeight="1">
      <c r="A3" s="40"/>
      <c r="B3" s="71"/>
      <c r="C3" s="71"/>
      <c r="D3" s="71"/>
      <c r="E3" s="71"/>
      <c r="F3" s="71"/>
      <c r="G3" s="71"/>
      <c r="H3" s="71"/>
      <c r="I3" s="71"/>
      <c r="J3" s="40"/>
      <c r="K3" s="40"/>
      <c r="L3" s="41"/>
    </row>
    <row r="4" spans="1:17" ht="31.5" customHeight="1">
      <c r="A4" s="142" t="s">
        <v>42</v>
      </c>
      <c r="B4" s="136" t="s">
        <v>34</v>
      </c>
      <c r="C4" s="137"/>
      <c r="D4" s="137"/>
      <c r="E4" s="138"/>
      <c r="F4" s="142" t="s">
        <v>43</v>
      </c>
      <c r="G4" s="142"/>
      <c r="H4" s="142"/>
      <c r="I4" s="142"/>
      <c r="J4" s="142"/>
      <c r="K4" s="142"/>
      <c r="L4" s="142"/>
    </row>
    <row r="5" spans="1:17" ht="24" customHeight="1">
      <c r="A5" s="142"/>
      <c r="B5" s="139"/>
      <c r="C5" s="140"/>
      <c r="D5" s="140"/>
      <c r="E5" s="141"/>
      <c r="F5" s="72">
        <v>2025</v>
      </c>
      <c r="G5" s="72">
        <v>2026</v>
      </c>
      <c r="H5" s="72">
        <v>2027</v>
      </c>
      <c r="I5" s="72">
        <v>2028</v>
      </c>
      <c r="J5" s="45">
        <v>2029</v>
      </c>
      <c r="K5" s="45">
        <v>2030</v>
      </c>
      <c r="L5" s="45" t="s">
        <v>12</v>
      </c>
    </row>
    <row r="6" spans="1:17" ht="21.75" customHeight="1">
      <c r="A6" s="45">
        <v>1</v>
      </c>
      <c r="B6" s="143">
        <v>2</v>
      </c>
      <c r="C6" s="143"/>
      <c r="D6" s="143"/>
      <c r="E6" s="143"/>
      <c r="F6" s="72">
        <v>3</v>
      </c>
      <c r="G6" s="72">
        <v>4</v>
      </c>
      <c r="H6" s="72">
        <v>5</v>
      </c>
      <c r="I6" s="72">
        <v>6</v>
      </c>
      <c r="J6" s="45">
        <v>7</v>
      </c>
      <c r="K6" s="45">
        <v>8</v>
      </c>
      <c r="L6" s="45">
        <v>9</v>
      </c>
      <c r="M6" s="46"/>
      <c r="N6" s="46"/>
    </row>
    <row r="7" spans="1:17" ht="40.5">
      <c r="A7" s="47" t="s">
        <v>128</v>
      </c>
      <c r="B7" s="82"/>
      <c r="C7" s="83"/>
      <c r="D7" s="83"/>
      <c r="E7" s="84"/>
      <c r="F7" s="73">
        <f t="shared" ref="F7:K7" si="0">SUM(F9:F11)</f>
        <v>644290.70000000019</v>
      </c>
      <c r="G7" s="73">
        <f t="shared" si="0"/>
        <v>676832.9</v>
      </c>
      <c r="H7" s="73">
        <f t="shared" si="0"/>
        <v>740517.29999999993</v>
      </c>
      <c r="I7" s="73">
        <f t="shared" si="0"/>
        <v>711364.7</v>
      </c>
      <c r="J7" s="48">
        <f t="shared" si="0"/>
        <v>711364.7</v>
      </c>
      <c r="K7" s="48">
        <f t="shared" si="0"/>
        <v>711364.7</v>
      </c>
      <c r="L7" s="48">
        <f>SUM(F7:K7)</f>
        <v>4195735</v>
      </c>
      <c r="M7" s="46"/>
    </row>
    <row r="8" spans="1:17" ht="24" customHeight="1">
      <c r="A8" s="49" t="s">
        <v>164</v>
      </c>
      <c r="B8" s="102"/>
      <c r="C8" s="103"/>
      <c r="D8" s="103"/>
      <c r="E8" s="87"/>
      <c r="F8" s="73"/>
      <c r="G8" s="73"/>
      <c r="H8" s="73"/>
      <c r="I8" s="73"/>
      <c r="J8" s="48"/>
      <c r="K8" s="48"/>
      <c r="L8" s="48"/>
      <c r="M8" s="46"/>
    </row>
    <row r="9" spans="1:17" ht="24" customHeight="1">
      <c r="A9" s="49" t="s">
        <v>165</v>
      </c>
      <c r="B9" s="85" t="s">
        <v>70</v>
      </c>
      <c r="C9" s="86" t="s">
        <v>69</v>
      </c>
      <c r="D9" s="86" t="s">
        <v>166</v>
      </c>
      <c r="E9" s="87"/>
      <c r="F9" s="74">
        <f t="shared" ref="F9:K9" si="1">F14+F20+F29+F34+F39+F44+F49+F56</f>
        <v>2743.3</v>
      </c>
      <c r="G9" s="74">
        <f t="shared" si="1"/>
        <v>2312.1999999999998</v>
      </c>
      <c r="H9" s="74">
        <f t="shared" si="1"/>
        <v>1975.7</v>
      </c>
      <c r="I9" s="74">
        <f t="shared" si="1"/>
        <v>1975.7</v>
      </c>
      <c r="J9" s="29">
        <f t="shared" si="1"/>
        <v>1975.7</v>
      </c>
      <c r="K9" s="29">
        <f t="shared" si="1"/>
        <v>1975.7</v>
      </c>
      <c r="L9" s="50">
        <f>SUM(F9:K9)</f>
        <v>12958.300000000001</v>
      </c>
    </row>
    <row r="10" spans="1:17" ht="24" customHeight="1">
      <c r="A10" s="68" t="s">
        <v>54</v>
      </c>
      <c r="B10" s="85" t="s">
        <v>70</v>
      </c>
      <c r="C10" s="86" t="s">
        <v>69</v>
      </c>
      <c r="D10" s="86" t="s">
        <v>166</v>
      </c>
      <c r="E10" s="94"/>
      <c r="F10" s="74">
        <f>F15+F16+F22+F23+F24+F35+F30+F45+F40+F50+F51+F52+F57+F21+F25</f>
        <v>641547.40000000014</v>
      </c>
      <c r="G10" s="74">
        <f t="shared" ref="G10:K10" si="2">G15+G16+G22+G23+G24+G35+G30+G45+G40+G50+G51+G52+G57+G21+G25</f>
        <v>674520.70000000007</v>
      </c>
      <c r="H10" s="74">
        <f t="shared" si="2"/>
        <v>738541.6</v>
      </c>
      <c r="I10" s="74">
        <f t="shared" si="2"/>
        <v>709389</v>
      </c>
      <c r="J10" s="74">
        <f t="shared" si="2"/>
        <v>709389</v>
      </c>
      <c r="K10" s="74">
        <f t="shared" si="2"/>
        <v>709389</v>
      </c>
      <c r="L10" s="50">
        <f>SUM(F10:K10)</f>
        <v>4182776.7</v>
      </c>
    </row>
    <row r="11" spans="1:17" ht="24" customHeight="1">
      <c r="A11" s="49" t="s">
        <v>55</v>
      </c>
      <c r="B11" s="88"/>
      <c r="C11" s="89"/>
      <c r="D11" s="89"/>
      <c r="E11" s="90"/>
      <c r="F11" s="75"/>
      <c r="G11" s="75"/>
      <c r="H11" s="75"/>
      <c r="I11" s="75"/>
      <c r="J11" s="11"/>
      <c r="K11" s="11"/>
      <c r="L11" s="50"/>
    </row>
    <row r="12" spans="1:17" ht="64.5" customHeight="1">
      <c r="A12" s="53" t="s">
        <v>159</v>
      </c>
      <c r="B12" s="91"/>
      <c r="C12" s="92"/>
      <c r="D12" s="92"/>
      <c r="E12" s="93"/>
      <c r="F12" s="76">
        <f t="shared" ref="F12:K12" si="3">SUM(F14:F17)</f>
        <v>175359.9</v>
      </c>
      <c r="G12" s="76">
        <f t="shared" si="3"/>
        <v>160617.1</v>
      </c>
      <c r="H12" s="76">
        <f t="shared" si="3"/>
        <v>160617.1</v>
      </c>
      <c r="I12" s="76">
        <f t="shared" si="3"/>
        <v>176000</v>
      </c>
      <c r="J12" s="51">
        <f t="shared" si="3"/>
        <v>176000</v>
      </c>
      <c r="K12" s="51">
        <f t="shared" si="3"/>
        <v>176000</v>
      </c>
      <c r="L12" s="48">
        <f>SUM(F12:K12)</f>
        <v>1024594.1</v>
      </c>
      <c r="Q12" s="37"/>
    </row>
    <row r="13" spans="1:17" ht="24" customHeight="1">
      <c r="A13" s="49" t="s">
        <v>164</v>
      </c>
      <c r="B13" s="99"/>
      <c r="C13" s="100"/>
      <c r="D13" s="100"/>
      <c r="E13" s="101"/>
      <c r="F13" s="76"/>
      <c r="G13" s="76"/>
      <c r="H13" s="76"/>
      <c r="I13" s="76"/>
      <c r="J13" s="51"/>
      <c r="K13" s="51"/>
      <c r="L13" s="48"/>
      <c r="Q13" s="37"/>
    </row>
    <row r="14" spans="1:17" ht="24" customHeight="1">
      <c r="A14" s="49" t="s">
        <v>165</v>
      </c>
      <c r="B14" s="85"/>
      <c r="C14" s="86"/>
      <c r="D14" s="86"/>
      <c r="E14" s="94"/>
      <c r="F14" s="74"/>
      <c r="G14" s="74"/>
      <c r="H14" s="74"/>
      <c r="I14" s="74"/>
      <c r="J14" s="29"/>
      <c r="K14" s="29"/>
      <c r="L14" s="50"/>
    </row>
    <row r="15" spans="1:17" ht="24" customHeight="1">
      <c r="A15" s="132" t="s">
        <v>54</v>
      </c>
      <c r="B15" s="85" t="s">
        <v>70</v>
      </c>
      <c r="C15" s="86" t="s">
        <v>69</v>
      </c>
      <c r="D15" s="86" t="s">
        <v>144</v>
      </c>
      <c r="E15" s="94" t="s">
        <v>71</v>
      </c>
      <c r="F15" s="74">
        <v>170859.9</v>
      </c>
      <c r="G15" s="74">
        <v>155617.1</v>
      </c>
      <c r="H15" s="74">
        <v>155617.1</v>
      </c>
      <c r="I15" s="74">
        <v>171000</v>
      </c>
      <c r="J15" s="29">
        <v>171000</v>
      </c>
      <c r="K15" s="29">
        <v>171000</v>
      </c>
      <c r="L15" s="50">
        <f>SUM(F15:K15)</f>
        <v>995094.1</v>
      </c>
      <c r="M15" s="21" t="s">
        <v>91</v>
      </c>
    </row>
    <row r="16" spans="1:17" ht="24" customHeight="1">
      <c r="A16" s="135"/>
      <c r="B16" s="85" t="s">
        <v>70</v>
      </c>
      <c r="C16" s="86" t="s">
        <v>158</v>
      </c>
      <c r="D16" s="86" t="s">
        <v>144</v>
      </c>
      <c r="E16" s="94" t="s">
        <v>79</v>
      </c>
      <c r="F16" s="74">
        <v>4500</v>
      </c>
      <c r="G16" s="74">
        <v>5000</v>
      </c>
      <c r="H16" s="74">
        <v>5000</v>
      </c>
      <c r="I16" s="74">
        <v>5000</v>
      </c>
      <c r="J16" s="29">
        <v>5000</v>
      </c>
      <c r="K16" s="29">
        <v>5000</v>
      </c>
      <c r="L16" s="50">
        <f>SUM(F16:K16)</f>
        <v>29500</v>
      </c>
      <c r="M16" s="21" t="s">
        <v>89</v>
      </c>
    </row>
    <row r="17" spans="1:13" ht="24" customHeight="1">
      <c r="A17" s="49" t="s">
        <v>55</v>
      </c>
      <c r="B17" s="95"/>
      <c r="C17" s="96"/>
      <c r="D17" s="96"/>
      <c r="E17" s="97"/>
      <c r="F17" s="74"/>
      <c r="G17" s="74"/>
      <c r="H17" s="74"/>
      <c r="I17" s="74"/>
      <c r="J17" s="29"/>
      <c r="K17" s="29"/>
      <c r="L17" s="50"/>
    </row>
    <row r="18" spans="1:13" ht="108.75" customHeight="1">
      <c r="A18" s="54" t="s">
        <v>129</v>
      </c>
      <c r="B18" s="91"/>
      <c r="C18" s="92"/>
      <c r="D18" s="92"/>
      <c r="E18" s="98"/>
      <c r="F18" s="76">
        <f>SUM(F20:F25)</f>
        <v>148761.9</v>
      </c>
      <c r="G18" s="76">
        <f t="shared" ref="G18:K18" si="4">SUM(G20:G25)</f>
        <v>181661.8</v>
      </c>
      <c r="H18" s="76">
        <f t="shared" si="4"/>
        <v>235454.09999999998</v>
      </c>
      <c r="I18" s="76">
        <f t="shared" si="4"/>
        <v>190466</v>
      </c>
      <c r="J18" s="76">
        <f t="shared" si="4"/>
        <v>190466</v>
      </c>
      <c r="K18" s="76">
        <f t="shared" si="4"/>
        <v>190466</v>
      </c>
      <c r="L18" s="48">
        <f>SUM(F18:K18)</f>
        <v>1137275.7999999998</v>
      </c>
    </row>
    <row r="19" spans="1:13" ht="24" customHeight="1">
      <c r="A19" s="49" t="s">
        <v>164</v>
      </c>
      <c r="B19" s="99"/>
      <c r="C19" s="100"/>
      <c r="D19" s="100"/>
      <c r="E19" s="94"/>
      <c r="F19" s="76"/>
      <c r="G19" s="76"/>
      <c r="H19" s="76"/>
      <c r="I19" s="76"/>
      <c r="J19" s="76"/>
      <c r="K19" s="76"/>
      <c r="L19" s="48"/>
    </row>
    <row r="20" spans="1:13" ht="24" customHeight="1">
      <c r="A20" s="49" t="s">
        <v>165</v>
      </c>
      <c r="B20" s="85"/>
      <c r="C20" s="86"/>
      <c r="D20" s="86"/>
      <c r="E20" s="94"/>
      <c r="F20" s="74"/>
      <c r="G20" s="74"/>
      <c r="H20" s="74"/>
      <c r="I20" s="74"/>
      <c r="J20" s="29"/>
      <c r="K20" s="29"/>
      <c r="L20" s="50"/>
    </row>
    <row r="21" spans="1:13" ht="24" customHeight="1">
      <c r="A21" s="132" t="s">
        <v>54</v>
      </c>
      <c r="B21" s="86" t="s">
        <v>70</v>
      </c>
      <c r="C21" s="86" t="s">
        <v>69</v>
      </c>
      <c r="D21" s="86" t="s">
        <v>160</v>
      </c>
      <c r="E21" s="86" t="s">
        <v>71</v>
      </c>
      <c r="F21" s="74">
        <v>26500</v>
      </c>
      <c r="G21" s="74"/>
      <c r="H21" s="74"/>
      <c r="I21" s="74"/>
      <c r="J21" s="29"/>
      <c r="K21" s="29"/>
      <c r="L21" s="50">
        <f>SUM(F21:K21)</f>
        <v>26500</v>
      </c>
      <c r="M21" s="21" t="s">
        <v>161</v>
      </c>
    </row>
    <row r="22" spans="1:13" ht="24" customHeight="1">
      <c r="A22" s="133"/>
      <c r="B22" s="86" t="s">
        <v>70</v>
      </c>
      <c r="C22" s="86" t="s">
        <v>69</v>
      </c>
      <c r="D22" s="86" t="s">
        <v>151</v>
      </c>
      <c r="E22" s="86" t="s">
        <v>78</v>
      </c>
      <c r="F22" s="74">
        <v>78416.5</v>
      </c>
      <c r="G22" s="74">
        <v>83354.5</v>
      </c>
      <c r="H22" s="74">
        <v>86688.8</v>
      </c>
      <c r="I22" s="74">
        <v>86700</v>
      </c>
      <c r="J22" s="29">
        <v>86700</v>
      </c>
      <c r="K22" s="29">
        <v>86700</v>
      </c>
      <c r="L22" s="50">
        <f>SUM(F22:K22)</f>
        <v>508559.8</v>
      </c>
      <c r="M22" s="21" t="s">
        <v>90</v>
      </c>
    </row>
    <row r="23" spans="1:13" ht="24" customHeight="1">
      <c r="A23" s="133"/>
      <c r="B23" s="86" t="s">
        <v>70</v>
      </c>
      <c r="C23" s="86" t="s">
        <v>69</v>
      </c>
      <c r="D23" s="86" t="s">
        <v>151</v>
      </c>
      <c r="E23" s="86" t="s">
        <v>71</v>
      </c>
      <c r="F23" s="74">
        <v>42879.6</v>
      </c>
      <c r="G23" s="74">
        <v>95024.1</v>
      </c>
      <c r="H23" s="74">
        <v>102799.5</v>
      </c>
      <c r="I23" s="74">
        <v>102800</v>
      </c>
      <c r="J23" s="29">
        <v>102800</v>
      </c>
      <c r="K23" s="29">
        <v>102800</v>
      </c>
      <c r="L23" s="50">
        <f t="shared" ref="L23:L45" si="5">SUM(F23:K23)</f>
        <v>549103.19999999995</v>
      </c>
      <c r="M23" s="21" t="s">
        <v>92</v>
      </c>
    </row>
    <row r="24" spans="1:13" ht="24" customHeight="1">
      <c r="A24" s="133"/>
      <c r="B24" s="86" t="s">
        <v>70</v>
      </c>
      <c r="C24" s="86" t="s">
        <v>69</v>
      </c>
      <c r="D24" s="86" t="s">
        <v>151</v>
      </c>
      <c r="E24" s="86" t="s">
        <v>80</v>
      </c>
      <c r="F24" s="74">
        <v>965.8</v>
      </c>
      <c r="G24" s="74">
        <v>965.8</v>
      </c>
      <c r="H24" s="74">
        <v>965.8</v>
      </c>
      <c r="I24" s="74">
        <v>966</v>
      </c>
      <c r="J24" s="29">
        <v>966</v>
      </c>
      <c r="K24" s="29">
        <v>966</v>
      </c>
      <c r="L24" s="50">
        <f t="shared" si="5"/>
        <v>5795.4</v>
      </c>
      <c r="M24" s="21" t="s">
        <v>90</v>
      </c>
    </row>
    <row r="25" spans="1:13" ht="24" customHeight="1">
      <c r="A25" s="135"/>
      <c r="B25" s="86" t="s">
        <v>70</v>
      </c>
      <c r="C25" s="86" t="s">
        <v>69</v>
      </c>
      <c r="D25" s="86" t="s">
        <v>162</v>
      </c>
      <c r="E25" s="86" t="s">
        <v>71</v>
      </c>
      <c r="F25" s="77"/>
      <c r="G25" s="77">
        <v>2317.4</v>
      </c>
      <c r="H25" s="77">
        <v>45000</v>
      </c>
      <c r="I25" s="77"/>
      <c r="J25" s="56"/>
      <c r="K25" s="56"/>
      <c r="L25" s="50">
        <f t="shared" si="5"/>
        <v>47317.4</v>
      </c>
      <c r="M25" s="21" t="s">
        <v>161</v>
      </c>
    </row>
    <row r="26" spans="1:13" ht="24" customHeight="1">
      <c r="A26" s="55" t="s">
        <v>55</v>
      </c>
      <c r="B26" s="95"/>
      <c r="C26" s="96"/>
      <c r="D26" s="96"/>
      <c r="E26" s="97"/>
      <c r="F26" s="77"/>
      <c r="G26" s="77"/>
      <c r="H26" s="77"/>
      <c r="I26" s="77"/>
      <c r="J26" s="56"/>
      <c r="K26" s="56"/>
      <c r="L26" s="57"/>
    </row>
    <row r="27" spans="1:13" ht="107.25" customHeight="1">
      <c r="A27" s="54" t="s">
        <v>130</v>
      </c>
      <c r="B27" s="91"/>
      <c r="C27" s="92"/>
      <c r="D27" s="92"/>
      <c r="E27" s="93"/>
      <c r="F27" s="76">
        <f>F29+F30+F31</f>
        <v>17325</v>
      </c>
      <c r="G27" s="76">
        <f t="shared" ref="G27" si="6">G29+G30+G31</f>
        <v>15805</v>
      </c>
      <c r="H27" s="76">
        <f t="shared" ref="H27" si="7">H29+H30+H31</f>
        <v>16805</v>
      </c>
      <c r="I27" s="76">
        <f t="shared" ref="I27" si="8">I29+I30+I31</f>
        <v>17000</v>
      </c>
      <c r="J27" s="51">
        <f t="shared" ref="J27" si="9">J29+J30+J31</f>
        <v>17000</v>
      </c>
      <c r="K27" s="51">
        <f t="shared" ref="K27" si="10">K29+K30+K31</f>
        <v>17000</v>
      </c>
      <c r="L27" s="48">
        <f>SUM(F27:K27)</f>
        <v>100935</v>
      </c>
    </row>
    <row r="28" spans="1:13" ht="24" customHeight="1">
      <c r="A28" s="49" t="s">
        <v>164</v>
      </c>
      <c r="B28" s="99"/>
      <c r="C28" s="100"/>
      <c r="D28" s="100"/>
      <c r="E28" s="101"/>
      <c r="F28" s="76"/>
      <c r="G28" s="76"/>
      <c r="H28" s="76"/>
      <c r="I28" s="76"/>
      <c r="J28" s="51"/>
      <c r="K28" s="51"/>
      <c r="L28" s="48"/>
    </row>
    <row r="29" spans="1:13" ht="24" customHeight="1">
      <c r="A29" s="49" t="s">
        <v>165</v>
      </c>
      <c r="B29" s="85"/>
      <c r="C29" s="86"/>
      <c r="D29" s="86"/>
      <c r="E29" s="94"/>
      <c r="F29" s="78"/>
      <c r="G29" s="78"/>
      <c r="H29" s="78"/>
      <c r="I29" s="78"/>
      <c r="J29" s="52"/>
      <c r="K29" s="52"/>
      <c r="L29" s="50"/>
    </row>
    <row r="30" spans="1:13" ht="24" customHeight="1">
      <c r="A30" s="49" t="s">
        <v>54</v>
      </c>
      <c r="B30" s="85" t="s">
        <v>70</v>
      </c>
      <c r="C30" s="86" t="s">
        <v>69</v>
      </c>
      <c r="D30" s="86" t="s">
        <v>152</v>
      </c>
      <c r="E30" s="94" t="s">
        <v>71</v>
      </c>
      <c r="F30" s="74">
        <v>17325</v>
      </c>
      <c r="G30" s="74">
        <v>15805</v>
      </c>
      <c r="H30" s="74">
        <v>16805</v>
      </c>
      <c r="I30" s="74">
        <v>17000</v>
      </c>
      <c r="J30" s="29">
        <f>I30</f>
        <v>17000</v>
      </c>
      <c r="K30" s="29">
        <f t="shared" ref="K30" si="11">J30</f>
        <v>17000</v>
      </c>
      <c r="L30" s="50">
        <f t="shared" si="5"/>
        <v>100935</v>
      </c>
    </row>
    <row r="31" spans="1:13" ht="24" customHeight="1">
      <c r="A31" s="49" t="s">
        <v>55</v>
      </c>
      <c r="B31" s="95"/>
      <c r="C31" s="96"/>
      <c r="D31" s="96"/>
      <c r="E31" s="97"/>
      <c r="F31" s="74"/>
      <c r="G31" s="74"/>
      <c r="H31" s="74"/>
      <c r="I31" s="74"/>
      <c r="J31" s="29"/>
      <c r="K31" s="29"/>
      <c r="L31" s="50"/>
    </row>
    <row r="32" spans="1:13" ht="87" customHeight="1">
      <c r="A32" s="54" t="s">
        <v>131</v>
      </c>
      <c r="B32" s="91"/>
      <c r="C32" s="92"/>
      <c r="D32" s="92"/>
      <c r="E32" s="93"/>
      <c r="F32" s="76">
        <f t="shared" ref="F32:J32" si="12">F34+F35+F36</f>
        <v>34579.699999999997</v>
      </c>
      <c r="G32" s="76">
        <f t="shared" si="12"/>
        <v>34792.800000000003</v>
      </c>
      <c r="H32" s="76">
        <f t="shared" si="12"/>
        <v>36170</v>
      </c>
      <c r="I32" s="76">
        <f t="shared" si="12"/>
        <v>35515</v>
      </c>
      <c r="J32" s="51">
        <f t="shared" si="12"/>
        <v>35515</v>
      </c>
      <c r="K32" s="51">
        <f>K34+K35+K36</f>
        <v>35515</v>
      </c>
      <c r="L32" s="48">
        <f>SUM(F32:K32)</f>
        <v>212087.5</v>
      </c>
    </row>
    <row r="33" spans="1:12" ht="24" customHeight="1">
      <c r="A33" s="49" t="s">
        <v>164</v>
      </c>
      <c r="B33" s="99"/>
      <c r="C33" s="100"/>
      <c r="D33" s="100"/>
      <c r="E33" s="101"/>
      <c r="F33" s="76"/>
      <c r="G33" s="76"/>
      <c r="H33" s="76"/>
      <c r="I33" s="76"/>
      <c r="J33" s="51"/>
      <c r="K33" s="51"/>
      <c r="L33" s="48"/>
    </row>
    <row r="34" spans="1:12" ht="24" customHeight="1">
      <c r="A34" s="49" t="s">
        <v>165</v>
      </c>
      <c r="B34" s="85" t="s">
        <v>70</v>
      </c>
      <c r="C34" s="86" t="s">
        <v>69</v>
      </c>
      <c r="D34" s="86" t="s">
        <v>74</v>
      </c>
      <c r="E34" s="94" t="s">
        <v>71</v>
      </c>
      <c r="F34" s="74">
        <v>522</v>
      </c>
      <c r="G34" s="74">
        <v>543</v>
      </c>
      <c r="H34" s="74">
        <v>565</v>
      </c>
      <c r="I34" s="74">
        <v>565</v>
      </c>
      <c r="J34" s="29">
        <v>565</v>
      </c>
      <c r="K34" s="29">
        <v>565</v>
      </c>
      <c r="L34" s="50">
        <f t="shared" si="5"/>
        <v>3325</v>
      </c>
    </row>
    <row r="35" spans="1:12" ht="24" customHeight="1">
      <c r="A35" s="49" t="s">
        <v>54</v>
      </c>
      <c r="B35" s="85" t="s">
        <v>70</v>
      </c>
      <c r="C35" s="86" t="s">
        <v>69</v>
      </c>
      <c r="D35" s="86" t="s">
        <v>72</v>
      </c>
      <c r="E35" s="94" t="s">
        <v>71</v>
      </c>
      <c r="F35" s="74">
        <f>47905.1-F40-F45</f>
        <v>34057.699999999997</v>
      </c>
      <c r="G35" s="74">
        <f>48449.8-G40-G45</f>
        <v>34249.800000000003</v>
      </c>
      <c r="H35" s="74">
        <f>49905-H40-H45</f>
        <v>35605</v>
      </c>
      <c r="I35" s="74">
        <f>49950-I40-I45</f>
        <v>34950</v>
      </c>
      <c r="J35" s="29">
        <f>I35</f>
        <v>34950</v>
      </c>
      <c r="K35" s="29">
        <f t="shared" ref="K35" si="13">J35</f>
        <v>34950</v>
      </c>
      <c r="L35" s="50">
        <f t="shared" si="5"/>
        <v>208762.5</v>
      </c>
    </row>
    <row r="36" spans="1:12" ht="24" customHeight="1">
      <c r="A36" s="49" t="s">
        <v>55</v>
      </c>
      <c r="B36" s="95"/>
      <c r="C36" s="96"/>
      <c r="D36" s="96"/>
      <c r="E36" s="97"/>
      <c r="F36" s="74"/>
      <c r="G36" s="74"/>
      <c r="H36" s="74"/>
      <c r="I36" s="74"/>
      <c r="J36" s="29"/>
      <c r="K36" s="29"/>
      <c r="L36" s="50"/>
    </row>
    <row r="37" spans="1:12" ht="87" customHeight="1">
      <c r="A37" s="54" t="s">
        <v>132</v>
      </c>
      <c r="B37" s="91"/>
      <c r="C37" s="92"/>
      <c r="D37" s="92"/>
      <c r="E37" s="93"/>
      <c r="F37" s="76">
        <f>F39+F40+F41</f>
        <v>9970</v>
      </c>
      <c r="G37" s="76">
        <f t="shared" ref="G37:J37" si="14">G39+G40+G41</f>
        <v>10000</v>
      </c>
      <c r="H37" s="76">
        <f t="shared" si="14"/>
        <v>10100</v>
      </c>
      <c r="I37" s="76">
        <f t="shared" si="14"/>
        <v>10600</v>
      </c>
      <c r="J37" s="51">
        <f t="shared" si="14"/>
        <v>10600</v>
      </c>
      <c r="K37" s="51">
        <f>K39+K40+K41</f>
        <v>10600</v>
      </c>
      <c r="L37" s="48">
        <f>SUM(F37:K37)</f>
        <v>61870</v>
      </c>
    </row>
    <row r="38" spans="1:12" ht="24" customHeight="1">
      <c r="A38" s="49" t="s">
        <v>164</v>
      </c>
      <c r="B38" s="99"/>
      <c r="C38" s="100"/>
      <c r="D38" s="100"/>
      <c r="E38" s="101"/>
      <c r="F38" s="76"/>
      <c r="G38" s="76"/>
      <c r="H38" s="76"/>
      <c r="I38" s="76"/>
      <c r="J38" s="51"/>
      <c r="K38" s="51"/>
      <c r="L38" s="48"/>
    </row>
    <row r="39" spans="1:12" ht="24" customHeight="1">
      <c r="A39" s="49" t="s">
        <v>165</v>
      </c>
      <c r="B39" s="85"/>
      <c r="C39" s="86"/>
      <c r="D39" s="86"/>
      <c r="E39" s="94"/>
      <c r="F39" s="78"/>
      <c r="G39" s="78"/>
      <c r="H39" s="78"/>
      <c r="I39" s="78"/>
      <c r="J39" s="52"/>
      <c r="K39" s="52"/>
      <c r="L39" s="50"/>
    </row>
    <row r="40" spans="1:12" ht="24" customHeight="1">
      <c r="A40" s="49" t="s">
        <v>54</v>
      </c>
      <c r="B40" s="85" t="s">
        <v>70</v>
      </c>
      <c r="C40" s="86" t="s">
        <v>69</v>
      </c>
      <c r="D40" s="86" t="s">
        <v>72</v>
      </c>
      <c r="E40" s="94" t="s">
        <v>71</v>
      </c>
      <c r="F40" s="74">
        <f>9970</f>
        <v>9970</v>
      </c>
      <c r="G40" s="74">
        <v>10000</v>
      </c>
      <c r="H40" s="74">
        <v>10100</v>
      </c>
      <c r="I40" s="74">
        <v>10600</v>
      </c>
      <c r="J40" s="29">
        <f>I40</f>
        <v>10600</v>
      </c>
      <c r="K40" s="29">
        <f t="shared" ref="K40" si="15">J40</f>
        <v>10600</v>
      </c>
      <c r="L40" s="50">
        <f t="shared" si="5"/>
        <v>61870</v>
      </c>
    </row>
    <row r="41" spans="1:12" ht="24" customHeight="1">
      <c r="A41" s="49" t="s">
        <v>55</v>
      </c>
      <c r="B41" s="95"/>
      <c r="C41" s="96"/>
      <c r="D41" s="96"/>
      <c r="E41" s="97"/>
      <c r="F41" s="74"/>
      <c r="G41" s="74"/>
      <c r="H41" s="74"/>
      <c r="I41" s="74"/>
      <c r="J41" s="29"/>
      <c r="K41" s="29"/>
      <c r="L41" s="50"/>
    </row>
    <row r="42" spans="1:12" ht="81">
      <c r="A42" s="54" t="s">
        <v>133</v>
      </c>
      <c r="B42" s="91"/>
      <c r="C42" s="92"/>
      <c r="D42" s="92"/>
      <c r="E42" s="93"/>
      <c r="F42" s="76">
        <f>F44+F45+F46</f>
        <v>3877.4</v>
      </c>
      <c r="G42" s="76">
        <f t="shared" ref="G42:J42" si="16">G44+G45+G46</f>
        <v>4200</v>
      </c>
      <c r="H42" s="76">
        <f t="shared" si="16"/>
        <v>4200</v>
      </c>
      <c r="I42" s="76">
        <f t="shared" si="16"/>
        <v>4400</v>
      </c>
      <c r="J42" s="51">
        <f t="shared" si="16"/>
        <v>4400</v>
      </c>
      <c r="K42" s="51">
        <f>K44+K45+K46</f>
        <v>4400</v>
      </c>
      <c r="L42" s="48">
        <f>SUM(F42:K42)</f>
        <v>25477.4</v>
      </c>
    </row>
    <row r="43" spans="1:12" ht="24" customHeight="1">
      <c r="A43" s="49" t="s">
        <v>164</v>
      </c>
      <c r="B43" s="99"/>
      <c r="C43" s="100"/>
      <c r="D43" s="100"/>
      <c r="E43" s="101"/>
      <c r="F43" s="76"/>
      <c r="G43" s="76"/>
      <c r="H43" s="76"/>
      <c r="I43" s="76"/>
      <c r="J43" s="51"/>
      <c r="K43" s="51"/>
      <c r="L43" s="48"/>
    </row>
    <row r="44" spans="1:12" ht="24" customHeight="1">
      <c r="A44" s="49" t="s">
        <v>165</v>
      </c>
      <c r="B44" s="85"/>
      <c r="C44" s="86"/>
      <c r="D44" s="86"/>
      <c r="E44" s="94"/>
      <c r="F44" s="78"/>
      <c r="G44" s="78"/>
      <c r="H44" s="78"/>
      <c r="I44" s="78"/>
      <c r="J44" s="52"/>
      <c r="K44" s="52"/>
      <c r="L44" s="50"/>
    </row>
    <row r="45" spans="1:12" ht="24" customHeight="1">
      <c r="A45" s="49" t="s">
        <v>54</v>
      </c>
      <c r="B45" s="95" t="s">
        <v>70</v>
      </c>
      <c r="C45" s="96" t="s">
        <v>69</v>
      </c>
      <c r="D45" s="96" t="s">
        <v>72</v>
      </c>
      <c r="E45" s="97" t="s">
        <v>71</v>
      </c>
      <c r="F45" s="74">
        <f>3627.4+150+100</f>
        <v>3877.4</v>
      </c>
      <c r="G45" s="74">
        <f>4000+200</f>
        <v>4200</v>
      </c>
      <c r="H45" s="74">
        <f>4000+200</f>
        <v>4200</v>
      </c>
      <c r="I45" s="74">
        <v>4400</v>
      </c>
      <c r="J45" s="29">
        <f>I45</f>
        <v>4400</v>
      </c>
      <c r="K45" s="29">
        <f t="shared" ref="K45" si="17">J45</f>
        <v>4400</v>
      </c>
      <c r="L45" s="50">
        <f t="shared" si="5"/>
        <v>25477.4</v>
      </c>
    </row>
    <row r="46" spans="1:12" ht="24" customHeight="1">
      <c r="A46" s="55" t="s">
        <v>55</v>
      </c>
      <c r="B46" s="95"/>
      <c r="C46" s="96"/>
      <c r="D46" s="96"/>
      <c r="E46" s="97"/>
      <c r="F46" s="77"/>
      <c r="G46" s="77"/>
      <c r="H46" s="77"/>
      <c r="I46" s="77"/>
      <c r="J46" s="56"/>
      <c r="K46" s="56"/>
      <c r="L46" s="57"/>
    </row>
    <row r="47" spans="1:12" ht="121.5">
      <c r="A47" s="54" t="s">
        <v>134</v>
      </c>
      <c r="B47" s="91"/>
      <c r="C47" s="92"/>
      <c r="D47" s="92"/>
      <c r="E47" s="93"/>
      <c r="F47" s="76">
        <f t="shared" ref="F47:K47" si="18">SUM(F49:F53)</f>
        <v>253916.79999999999</v>
      </c>
      <c r="G47" s="76">
        <f t="shared" si="18"/>
        <v>269256.2</v>
      </c>
      <c r="H47" s="76">
        <f t="shared" si="18"/>
        <v>276671.10000000003</v>
      </c>
      <c r="I47" s="76">
        <f t="shared" si="18"/>
        <v>276883.7</v>
      </c>
      <c r="J47" s="51">
        <f t="shared" si="18"/>
        <v>276883.7</v>
      </c>
      <c r="K47" s="51">
        <f t="shared" si="18"/>
        <v>276883.7</v>
      </c>
      <c r="L47" s="48">
        <f>SUM(F47:K47)</f>
        <v>1630495.2</v>
      </c>
    </row>
    <row r="48" spans="1:12" ht="24" customHeight="1">
      <c r="A48" s="49" t="s">
        <v>164</v>
      </c>
      <c r="B48" s="99"/>
      <c r="C48" s="100"/>
      <c r="D48" s="100"/>
      <c r="E48" s="101"/>
      <c r="F48" s="76"/>
      <c r="G48" s="76"/>
      <c r="H48" s="76"/>
      <c r="I48" s="76"/>
      <c r="J48" s="51"/>
      <c r="K48" s="51"/>
      <c r="L48" s="48"/>
    </row>
    <row r="49" spans="1:14" ht="24" customHeight="1">
      <c r="A49" s="49" t="s">
        <v>165</v>
      </c>
      <c r="B49" s="85" t="s">
        <v>70</v>
      </c>
      <c r="C49" s="86" t="s">
        <v>157</v>
      </c>
      <c r="D49" s="86" t="s">
        <v>149</v>
      </c>
      <c r="E49" s="94" t="s">
        <v>79</v>
      </c>
      <c r="F49" s="74">
        <v>2221.3000000000002</v>
      </c>
      <c r="G49" s="74">
        <v>1769.2</v>
      </c>
      <c r="H49" s="74">
        <v>1410.7</v>
      </c>
      <c r="I49" s="74">
        <v>1410.7</v>
      </c>
      <c r="J49" s="29">
        <v>1410.7</v>
      </c>
      <c r="K49" s="29">
        <v>1410.7</v>
      </c>
      <c r="L49" s="50">
        <f>SUM(F49:K49)</f>
        <v>9633.3000000000011</v>
      </c>
      <c r="M49" s="21" t="s">
        <v>150</v>
      </c>
    </row>
    <row r="50" spans="1:14" ht="24" customHeight="1">
      <c r="A50" s="132" t="s">
        <v>54</v>
      </c>
      <c r="B50" s="85" t="s">
        <v>70</v>
      </c>
      <c r="C50" s="86" t="s">
        <v>69</v>
      </c>
      <c r="D50" s="86" t="s">
        <v>151</v>
      </c>
      <c r="E50" s="94" t="s">
        <v>79</v>
      </c>
      <c r="F50" s="74">
        <v>228621.2</v>
      </c>
      <c r="G50" s="74">
        <v>243272.7</v>
      </c>
      <c r="H50" s="74">
        <v>250278.5</v>
      </c>
      <c r="I50" s="74">
        <v>250500</v>
      </c>
      <c r="J50" s="29">
        <v>250500</v>
      </c>
      <c r="K50" s="29">
        <v>250500</v>
      </c>
      <c r="L50" s="50">
        <f>SUM(F50:K50)</f>
        <v>1473672.4</v>
      </c>
      <c r="M50" s="21" t="s">
        <v>148</v>
      </c>
      <c r="N50" s="21" t="s">
        <v>89</v>
      </c>
    </row>
    <row r="51" spans="1:14" ht="24" customHeight="1">
      <c r="A51" s="133"/>
      <c r="B51" s="85" t="s">
        <v>70</v>
      </c>
      <c r="C51" s="86" t="s">
        <v>69</v>
      </c>
      <c r="D51" s="86" t="s">
        <v>72</v>
      </c>
      <c r="E51" s="94" t="s">
        <v>79</v>
      </c>
      <c r="F51" s="74">
        <v>5023</v>
      </c>
      <c r="G51" s="74">
        <v>5023</v>
      </c>
      <c r="H51" s="74">
        <v>5023</v>
      </c>
      <c r="I51" s="74">
        <v>5023</v>
      </c>
      <c r="J51" s="29">
        <v>5023</v>
      </c>
      <c r="K51" s="29">
        <v>5023</v>
      </c>
      <c r="L51" s="50">
        <f>SUM(F51:K51)</f>
        <v>30138</v>
      </c>
      <c r="M51" s="21" t="s">
        <v>88</v>
      </c>
    </row>
    <row r="52" spans="1:14" ht="24" customHeight="1">
      <c r="A52" s="133"/>
      <c r="B52" s="85" t="s">
        <v>70</v>
      </c>
      <c r="C52" s="86" t="s">
        <v>84</v>
      </c>
      <c r="D52" s="86" t="s">
        <v>85</v>
      </c>
      <c r="E52" s="94" t="s">
        <v>79</v>
      </c>
      <c r="F52" s="74">
        <v>18051.3</v>
      </c>
      <c r="G52" s="74">
        <v>19191.3</v>
      </c>
      <c r="H52" s="74">
        <v>19958.900000000001</v>
      </c>
      <c r="I52" s="74">
        <v>19950</v>
      </c>
      <c r="J52" s="29">
        <v>19950</v>
      </c>
      <c r="K52" s="29">
        <v>19950</v>
      </c>
      <c r="L52" s="50">
        <f>SUM(F52:K52)</f>
        <v>117051.5</v>
      </c>
      <c r="M52" s="21" t="s">
        <v>86</v>
      </c>
    </row>
    <row r="53" spans="1:14" ht="24" customHeight="1">
      <c r="A53" s="49" t="s">
        <v>55</v>
      </c>
      <c r="B53" s="95"/>
      <c r="C53" s="96"/>
      <c r="D53" s="96"/>
      <c r="E53" s="97"/>
      <c r="F53" s="74"/>
      <c r="G53" s="74"/>
      <c r="H53" s="74"/>
      <c r="I53" s="74"/>
      <c r="J53" s="29"/>
      <c r="K53" s="29"/>
      <c r="L53" s="50"/>
    </row>
    <row r="54" spans="1:14" ht="85.5" customHeight="1">
      <c r="A54" s="54" t="s">
        <v>135</v>
      </c>
      <c r="B54" s="91"/>
      <c r="C54" s="92"/>
      <c r="D54" s="92"/>
      <c r="E54" s="93"/>
      <c r="F54" s="76">
        <f>F56+F57+F58</f>
        <v>500</v>
      </c>
      <c r="G54" s="76">
        <f t="shared" ref="G54:K54" si="19">G56+G57+G58</f>
        <v>500</v>
      </c>
      <c r="H54" s="76">
        <f t="shared" si="19"/>
        <v>500</v>
      </c>
      <c r="I54" s="76">
        <f t="shared" si="19"/>
        <v>500</v>
      </c>
      <c r="J54" s="51">
        <f t="shared" si="19"/>
        <v>500</v>
      </c>
      <c r="K54" s="51">
        <f t="shared" si="19"/>
        <v>500</v>
      </c>
      <c r="L54" s="48">
        <f t="shared" ref="L54" si="20">SUM(F54:K54)</f>
        <v>3000</v>
      </c>
    </row>
    <row r="55" spans="1:14" ht="24" customHeight="1">
      <c r="A55" s="49" t="s">
        <v>164</v>
      </c>
      <c r="B55" s="99"/>
      <c r="C55" s="100"/>
      <c r="D55" s="100"/>
      <c r="E55" s="101"/>
      <c r="F55" s="76"/>
      <c r="G55" s="76"/>
      <c r="H55" s="76"/>
      <c r="I55" s="76"/>
      <c r="J55" s="51"/>
      <c r="K55" s="51"/>
      <c r="L55" s="48"/>
    </row>
    <row r="56" spans="1:14" ht="24" customHeight="1">
      <c r="A56" s="49" t="s">
        <v>165</v>
      </c>
      <c r="B56" s="85"/>
      <c r="C56" s="86"/>
      <c r="D56" s="86"/>
      <c r="E56" s="94"/>
      <c r="F56" s="78"/>
      <c r="G56" s="78"/>
      <c r="H56" s="78"/>
      <c r="I56" s="78"/>
      <c r="J56" s="52"/>
      <c r="K56" s="52"/>
      <c r="L56" s="50"/>
    </row>
    <row r="57" spans="1:14" ht="24" customHeight="1">
      <c r="A57" s="49" t="s">
        <v>54</v>
      </c>
      <c r="B57" s="85" t="s">
        <v>70</v>
      </c>
      <c r="C57" s="86" t="s">
        <v>83</v>
      </c>
      <c r="D57" s="86" t="s">
        <v>153</v>
      </c>
      <c r="E57" s="94" t="s">
        <v>79</v>
      </c>
      <c r="F57" s="74">
        <v>500</v>
      </c>
      <c r="G57" s="74">
        <v>500</v>
      </c>
      <c r="H57" s="74">
        <v>500</v>
      </c>
      <c r="I57" s="74">
        <v>500</v>
      </c>
      <c r="J57" s="29">
        <v>500</v>
      </c>
      <c r="K57" s="29">
        <v>500</v>
      </c>
      <c r="L57" s="50">
        <f>SUM(F57:K57)</f>
        <v>3000</v>
      </c>
      <c r="M57" s="21" t="s">
        <v>87</v>
      </c>
    </row>
    <row r="58" spans="1:14" ht="24" customHeight="1">
      <c r="A58" s="49" t="s">
        <v>55</v>
      </c>
      <c r="B58" s="95"/>
      <c r="C58" s="96"/>
      <c r="D58" s="96"/>
      <c r="E58" s="97"/>
      <c r="F58" s="74"/>
      <c r="G58" s="74"/>
      <c r="H58" s="74"/>
      <c r="I58" s="74"/>
      <c r="J58" s="29"/>
      <c r="K58" s="29"/>
      <c r="L58" s="50"/>
    </row>
  </sheetData>
  <mergeCells count="8">
    <mergeCell ref="A50:A52"/>
    <mergeCell ref="A1:L1"/>
    <mergeCell ref="A15:A16"/>
    <mergeCell ref="B4:E5"/>
    <mergeCell ref="A4:A5"/>
    <mergeCell ref="F4:L4"/>
    <mergeCell ref="B6:E6"/>
    <mergeCell ref="A21:A25"/>
  </mergeCells>
  <printOptions horizontalCentered="1"/>
  <pageMargins left="0.59055118110236227" right="0.59055118110236227" top="0.98425196850393704" bottom="0.59055118110236227" header="0.51181102362204722" footer="0.31496062992125984"/>
  <pageSetup paperSize="9" scale="61" firstPageNumber="41" fitToHeight="3" orientation="landscape" useFirstPageNumber="1" r:id="rId1"/>
  <headerFooter>
    <oddHeader>&amp;C&amp;"Times New Roman,обычный"&amp;15&amp;P</oddHeader>
  </headerFooter>
  <rowBreaks count="1" manualBreakCount="1">
    <brk id="46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K17"/>
  <sheetViews>
    <sheetView view="pageBreakPreview" zoomScale="80" zoomScaleNormal="100" zoomScaleSheetLayoutView="80" workbookViewId="0">
      <selection activeCell="H10" sqref="H10"/>
    </sheetView>
  </sheetViews>
  <sheetFormatPr defaultColWidth="9.140625" defaultRowHeight="20.25"/>
  <cols>
    <col min="1" max="1" width="8.42578125" style="21" customWidth="1"/>
    <col min="2" max="2" width="59.42578125" style="21" customWidth="1"/>
    <col min="3" max="3" width="20.140625" style="21" customWidth="1"/>
    <col min="4" max="4" width="28" style="21" customWidth="1"/>
    <col min="5" max="5" width="29.5703125" style="21" customWidth="1"/>
    <col min="6" max="6" width="21" style="21" hidden="1" customWidth="1"/>
    <col min="7" max="16384" width="9.140625" style="21"/>
  </cols>
  <sheetData>
    <row r="1" spans="1:37" ht="85.5" customHeight="1">
      <c r="D1" s="108" t="s">
        <v>94</v>
      </c>
      <c r="E1" s="108"/>
    </row>
    <row r="2" spans="1:37" ht="39.75" customHeight="1"/>
    <row r="3" spans="1:37" ht="58.5" customHeight="1">
      <c r="A3" s="109" t="s">
        <v>136</v>
      </c>
      <c r="B3" s="109"/>
      <c r="C3" s="109"/>
      <c r="D3" s="109"/>
      <c r="E3" s="109"/>
      <c r="F3" s="109"/>
    </row>
    <row r="4" spans="1:37" ht="21" customHeight="1">
      <c r="A4" s="65"/>
      <c r="B4" s="65"/>
      <c r="C4" s="65"/>
      <c r="D4" s="65"/>
      <c r="E4" s="65"/>
      <c r="F4" s="65"/>
    </row>
    <row r="5" spans="1:37" ht="120" customHeight="1">
      <c r="A5" s="39" t="s">
        <v>56</v>
      </c>
      <c r="B5" s="39" t="s">
        <v>57</v>
      </c>
      <c r="C5" s="39" t="s">
        <v>58</v>
      </c>
      <c r="D5" s="39" t="s">
        <v>59</v>
      </c>
      <c r="E5" s="39" t="s">
        <v>142</v>
      </c>
      <c r="F5" s="58" t="s">
        <v>38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</row>
    <row r="6" spans="1:37" ht="21.75" customHeight="1">
      <c r="A6" s="59">
        <v>1</v>
      </c>
      <c r="B6" s="39">
        <v>2</v>
      </c>
      <c r="C6" s="39">
        <v>3</v>
      </c>
      <c r="D6" s="39">
        <v>4</v>
      </c>
      <c r="E6" s="39">
        <v>5</v>
      </c>
      <c r="F6" s="58">
        <v>6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</row>
    <row r="7" spans="1:37" ht="32.25" customHeight="1">
      <c r="A7" s="66" t="s">
        <v>139</v>
      </c>
      <c r="B7" s="110" t="str">
        <f>'2. Показатели КПМ'!B6:N6</f>
        <v>Задача 2. Улучшение среды обитания населения Старооскольского городского округа</v>
      </c>
      <c r="C7" s="110"/>
      <c r="D7" s="110"/>
      <c r="E7" s="110"/>
      <c r="F7" s="58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</row>
    <row r="8" spans="1:37" ht="96.75" customHeight="1">
      <c r="A8" s="59" t="s">
        <v>7</v>
      </c>
      <c r="B8" s="12" t="str">
        <f>'4. Мероприятия КПМ'!B7</f>
        <v>Мероприятие (результат) «Выполнены обязательства по организации наружного освещения (техническое обслуживание и оплата электроэнергии)»</v>
      </c>
      <c r="C8" s="60" t="s">
        <v>137</v>
      </c>
      <c r="D8" s="63" t="s">
        <v>140</v>
      </c>
      <c r="E8" s="61" t="s">
        <v>138</v>
      </c>
      <c r="F8" s="58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</row>
    <row r="9" spans="1:37" ht="111" customHeight="1">
      <c r="A9" s="59" t="s">
        <v>11</v>
      </c>
      <c r="B9" s="12" t="str">
        <f>'4. Мероприятия КПМ'!B9</f>
        <v>Мероприятие (результат) «Выполнены работы по благоустройству территории Старооскольского городского округа, в том числе дворовых и придворовых территорий многоквартирных домов»</v>
      </c>
      <c r="C9" s="60" t="s">
        <v>137</v>
      </c>
      <c r="D9" s="64" t="s">
        <v>154</v>
      </c>
      <c r="E9" s="61" t="s">
        <v>138</v>
      </c>
      <c r="F9" s="58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</row>
    <row r="10" spans="1:37" ht="111" customHeight="1">
      <c r="A10" s="62" t="s">
        <v>27</v>
      </c>
      <c r="B10" s="12" t="str">
        <f>'4. Мероприятия КПМ'!B11</f>
        <v>Мероприятие (результат) «Выполнены работы по сбору, вывозу и захоронению объема несанкциолнированных свалок и порубочных остатков с территрии г. Старый Оскол»</v>
      </c>
      <c r="C10" s="60" t="s">
        <v>137</v>
      </c>
      <c r="D10" s="64" t="s">
        <v>156</v>
      </c>
      <c r="E10" s="61" t="s">
        <v>138</v>
      </c>
      <c r="F10" s="58"/>
      <c r="R10" s="21" t="s">
        <v>35</v>
      </c>
    </row>
    <row r="11" spans="1:37" ht="90.75" customHeight="1">
      <c r="A11" s="62" t="s">
        <v>28</v>
      </c>
      <c r="B11" s="12" t="str">
        <f>'4. Мероприятия КПМ'!B13</f>
        <v>Мероприятие (результат) «Выполнены работы (оказаны услуги) по организации похоронного дела и содержанию мест захоронений (кладбищ)»</v>
      </c>
      <c r="C11" s="60" t="s">
        <v>137</v>
      </c>
      <c r="D11" s="64" t="s">
        <v>156</v>
      </c>
      <c r="E11" s="61" t="s">
        <v>138</v>
      </c>
      <c r="F11" s="58"/>
      <c r="R11" s="21" t="s">
        <v>35</v>
      </c>
    </row>
    <row r="12" spans="1:37" ht="87.75" customHeight="1">
      <c r="A12" s="62" t="s">
        <v>30</v>
      </c>
      <c r="B12" s="12" t="str">
        <f>'4. Мероприятия КПМ'!B15</f>
        <v>Мероприятие (результат) «Выполнены работы (оказаны услуги) по содержанию и ремонту детских игровых и спортивных площадок»</v>
      </c>
      <c r="C12" s="60" t="s">
        <v>137</v>
      </c>
      <c r="D12" s="64" t="s">
        <v>156</v>
      </c>
      <c r="E12" s="61" t="s">
        <v>138</v>
      </c>
      <c r="F12" s="58"/>
      <c r="R12" s="21" t="s">
        <v>35</v>
      </c>
    </row>
    <row r="13" spans="1:37" ht="66.75" customHeight="1">
      <c r="A13" s="62" t="s">
        <v>31</v>
      </c>
      <c r="B13" s="12" t="str">
        <f>'4. Мероприятия КПМ'!B17</f>
        <v>Мероприятие (результат) «Выполнены работы оказаны услуги) по содержанию и обслуживанию общественных туалетов»</v>
      </c>
      <c r="C13" s="60" t="s">
        <v>137</v>
      </c>
      <c r="D13" s="64" t="s">
        <v>156</v>
      </c>
      <c r="E13" s="61" t="s">
        <v>138</v>
      </c>
      <c r="F13" s="58"/>
      <c r="R13" s="21" t="s">
        <v>35</v>
      </c>
    </row>
    <row r="14" spans="1:37" ht="153.75" customHeight="1">
      <c r="A14" s="62" t="s">
        <v>75</v>
      </c>
      <c r="B14" s="12" t="str">
        <f>'4. Мероприятия КПМ'!B19</f>
        <v>Мероприятие (результат) «Обеспечено финансирование работ по благоустройству городского округа в рамках выполнения муниципальных заданий муниципальными бюджетными и автономными учреждениями»</v>
      </c>
      <c r="C14" s="60" t="s">
        <v>137</v>
      </c>
      <c r="D14" s="64" t="s">
        <v>155</v>
      </c>
      <c r="E14" s="61" t="s">
        <v>138</v>
      </c>
      <c r="F14" s="58"/>
      <c r="R14" s="21" t="s">
        <v>35</v>
      </c>
    </row>
    <row r="15" spans="1:37" ht="87" customHeight="1">
      <c r="A15" s="62" t="s">
        <v>81</v>
      </c>
      <c r="B15" s="12" t="str">
        <f>'4. Мероприятия КПМ'!B21</f>
        <v xml:space="preserve">Мероприятие (результат) «Произведены выплаты работникам, принимающим участие в специальной военной операции на территории Украины»   </v>
      </c>
      <c r="C15" s="60" t="s">
        <v>137</v>
      </c>
      <c r="D15" s="64" t="s">
        <v>141</v>
      </c>
      <c r="E15" s="61" t="s">
        <v>60</v>
      </c>
      <c r="F15" s="58"/>
      <c r="R15" s="21" t="s">
        <v>35</v>
      </c>
    </row>
    <row r="17" spans="2:2">
      <c r="B17" s="12">
        <f>'4. Мероприятия КПМ'!B24</f>
        <v>0</v>
      </c>
    </row>
  </sheetData>
  <mergeCells count="3">
    <mergeCell ref="D1:E1"/>
    <mergeCell ref="A3:F3"/>
    <mergeCell ref="B7:E7"/>
  </mergeCells>
  <printOptions horizontalCentered="1"/>
  <pageMargins left="0.78740157480314965" right="0.59055118110236227" top="0.98425196850393704" bottom="0.59055118110236227" header="0.51181102362204722" footer="0.31496062992125984"/>
  <pageSetup paperSize="9" scale="60" firstPageNumber="33" orientation="portrait" useFirstPageNumber="1" r:id="rId1"/>
  <headerFooter>
    <oddHeader>&amp;C&amp;"Times New Roman,обычный"&amp;15&amp;P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1. Общие положения КПМ</vt:lpstr>
      <vt:lpstr>2. Показатели КПМ</vt:lpstr>
      <vt:lpstr>3. Помес план</vt:lpstr>
      <vt:lpstr>4. Мероприятия КПМ</vt:lpstr>
      <vt:lpstr>5. Финансовое обеспечение КПМ</vt:lpstr>
      <vt:lpstr>План реализации КПМ</vt:lpstr>
      <vt:lpstr>'1. Общие положения КПМ'!_ftnref2</vt:lpstr>
      <vt:lpstr>'1. Общие положения КПМ'!_ftnref3</vt:lpstr>
      <vt:lpstr>'4. Мероприятия КПМ'!Заголовки_для_печати</vt:lpstr>
      <vt:lpstr>'5. Финансовое обеспечение КПМ'!Заголовки_для_печати</vt:lpstr>
      <vt:lpstr>'План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'3. Помес план'!Область_печати</vt:lpstr>
      <vt:lpstr>'4. Мероприятия КПМ'!Область_печати</vt:lpstr>
      <vt:lpstr>'5. Финансовое обеспечение КПМ'!Область_печати</vt:lpstr>
      <vt:lpstr>'План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Постленко</cp:lastModifiedBy>
  <cp:lastPrinted>2024-11-14T08:20:57Z</cp:lastPrinted>
  <dcterms:created xsi:type="dcterms:W3CDTF">2023-03-30T13:12:42Z</dcterms:created>
  <dcterms:modified xsi:type="dcterms:W3CDTF">2024-12-02T11:20:04Z</dcterms:modified>
</cp:coreProperties>
</file>