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880" yWindow="105" windowWidth="16755" windowHeight="11760" tabRatio="568"/>
  </bookViews>
  <sheets>
    <sheet name="5. Финансовое обеспечение" sheetId="10" r:id="rId1"/>
  </sheets>
  <externalReferences>
    <externalReference r:id="rId2"/>
  </externalReferences>
  <definedNames>
    <definedName name="_bookmark4" localSheetId="0">'5. Финансовое обеспечение'!#REF!</definedName>
    <definedName name="_xlnm.Print_Titles" localSheetId="0">'5. Финансовое обеспечение'!$3:$5</definedName>
    <definedName name="_xlnm.Print_Area" localSheetId="0">'5. Финансовое обеспечение'!$A$1:$N$44</definedName>
  </definedNames>
  <calcPr calcId="125725"/>
</workbook>
</file>

<file path=xl/calcChain.xml><?xml version="1.0" encoding="utf-8"?>
<calcChain xmlns="http://schemas.openxmlformats.org/spreadsheetml/2006/main">
  <c r="I8" i="10"/>
  <c r="J8"/>
  <c r="K8"/>
  <c r="L8"/>
  <c r="M8"/>
  <c r="I9"/>
  <c r="J9"/>
  <c r="K9"/>
  <c r="L9"/>
  <c r="M9"/>
  <c r="H8"/>
  <c r="H9"/>
  <c r="I11"/>
  <c r="J11"/>
  <c r="K11"/>
  <c r="L11"/>
  <c r="M11"/>
  <c r="H11"/>
  <c r="N15"/>
  <c r="J17" l="1"/>
  <c r="H17"/>
  <c r="N20"/>
  <c r="N21"/>
  <c r="N22"/>
  <c r="N23"/>
  <c r="N24"/>
  <c r="N25"/>
  <c r="N26"/>
  <c r="N27"/>
  <c r="N28"/>
  <c r="I31" l="1"/>
  <c r="J31"/>
  <c r="K31"/>
  <c r="L31"/>
  <c r="M31"/>
  <c r="N35"/>
  <c r="N36"/>
  <c r="N37"/>
  <c r="N38"/>
  <c r="H34"/>
  <c r="H31" s="1"/>
  <c r="N34" l="1"/>
  <c r="I10"/>
  <c r="J10"/>
  <c r="K10"/>
  <c r="L10"/>
  <c r="M10"/>
  <c r="H10"/>
  <c r="N16" l="1"/>
  <c r="N11" l="1"/>
  <c r="N14"/>
  <c r="H6" l="1"/>
  <c r="L40" l="1"/>
  <c r="H40"/>
  <c r="M40"/>
  <c r="I40"/>
  <c r="J40"/>
  <c r="K40"/>
  <c r="N33" l="1"/>
  <c r="L17"/>
  <c r="K17"/>
  <c r="I17"/>
  <c r="N8" l="1"/>
  <c r="N39" l="1"/>
  <c r="N31" l="1"/>
  <c r="N43" l="1"/>
  <c r="N10" l="1"/>
  <c r="N19" l="1"/>
  <c r="M17" l="1"/>
  <c r="N29"/>
  <c r="M6" l="1"/>
  <c r="N9" l="1"/>
  <c r="N40"/>
  <c r="J6"/>
  <c r="K6"/>
  <c r="L6"/>
  <c r="I6" l="1"/>
  <c r="N6" s="1"/>
  <c r="N17" l="1"/>
  <c r="O6" l="1"/>
  <c r="O17" l="1"/>
</calcChain>
</file>

<file path=xl/sharedStrings.xml><?xml version="1.0" encoding="utf-8"?>
<sst xmlns="http://schemas.openxmlformats.org/spreadsheetml/2006/main" count="122" uniqueCount="64">
  <si>
    <t>Всего</t>
  </si>
  <si>
    <t xml:space="preserve">Наименование государственной программы, структурного элемента государственной программы </t>
  </si>
  <si>
    <t>2025 год</t>
  </si>
  <si>
    <t xml:space="preserve"> </t>
  </si>
  <si>
    <t>Государственная программа «Совершенствование и развитие транспортной системы и дорожной сети Белгородской области»</t>
  </si>
  <si>
    <t>Наименование государственной программы, структурного элемента, источник финансового обеспечения</t>
  </si>
  <si>
    <t>Объем финансового обеспечения по годам, тыс. рублей</t>
  </si>
  <si>
    <t>Код бюджетной классификации</t>
  </si>
  <si>
    <t>№                        п/п</t>
  </si>
  <si>
    <t xml:space="preserve">5. Финансовое обеспечение муниципальной программы </t>
  </si>
  <si>
    <t xml:space="preserve"> - местный бюджет</t>
  </si>
  <si>
    <t xml:space="preserve"> - внебюджетные источники</t>
  </si>
  <si>
    <t>Муниципальная программа «Развитие системы жизнеобеспечения Старооскольского городского округа» всего, в том числе:</t>
  </si>
  <si>
    <t>Комплекс процессных мероприятий «Улучшение среды обитания населения Старооскольского городского округа» всего, в том числе:</t>
  </si>
  <si>
    <t>Комплекс процессных мероприятий «Развитие инженерной инфраструктуры» всего, в том числе:</t>
  </si>
  <si>
    <t>Комплекс процессных мероприятий «Проведение капитального и текущего ремонта жилищного фонда, в том числе общего имущества в многоквартирных домах» всего, в том числе:</t>
  </si>
  <si>
    <t>Комплекс процессных мероприятий «Обеспечение реализации муниципальной программы «Развитие системы жизнеобеспечения Старооскольского городского округа» всего, в том числе:</t>
  </si>
  <si>
    <t>2026 год</t>
  </si>
  <si>
    <t>2027 год</t>
  </si>
  <si>
    <t>2028 год</t>
  </si>
  <si>
    <t>2029 год</t>
  </si>
  <si>
    <t>2030 год</t>
  </si>
  <si>
    <t xml:space="preserve"> - федеральный бюджет </t>
  </si>
  <si>
    <t xml:space="preserve"> - областной бюджет </t>
  </si>
  <si>
    <t>12 4 01 00000</t>
  </si>
  <si>
    <t>12 4 02 00000</t>
  </si>
  <si>
    <t>12 4 03 00000</t>
  </si>
  <si>
    <t>12 4 04 00000</t>
  </si>
  <si>
    <t>850</t>
  </si>
  <si>
    <t>0505</t>
  </si>
  <si>
    <t>12 404 22170</t>
  </si>
  <si>
    <t>100;200;300;800</t>
  </si>
  <si>
    <t>0406</t>
  </si>
  <si>
    <t>12 4 03 L0650</t>
  </si>
  <si>
    <t>200</t>
  </si>
  <si>
    <t>0502</t>
  </si>
  <si>
    <t>12 4 03 24200</t>
  </si>
  <si>
    <t>12 4 03 44100</t>
  </si>
  <si>
    <t>400</t>
  </si>
  <si>
    <t>12 4 03 25900</t>
  </si>
  <si>
    <t>12 4 03 9Т630</t>
  </si>
  <si>
    <t>800</t>
  </si>
  <si>
    <t>0503</t>
  </si>
  <si>
    <t>12 4 02 25120</t>
  </si>
  <si>
    <t>0801</t>
  </si>
  <si>
    <t>600</t>
  </si>
  <si>
    <t>12 4 02 24200</t>
  </si>
  <si>
    <t>12 4 02 25110</t>
  </si>
  <si>
    <t>12 4 02 44100</t>
  </si>
  <si>
    <t>100;200;600;800</t>
  </si>
  <si>
    <t>12 4 02 25130</t>
  </si>
  <si>
    <t>12 4 02 25900</t>
  </si>
  <si>
    <t>200;600</t>
  </si>
  <si>
    <t>12 4 02 44500</t>
  </si>
  <si>
    <t>0412</t>
  </si>
  <si>
    <t>1003</t>
  </si>
  <si>
    <t>12 4 02 22170</t>
  </si>
  <si>
    <t>12 4 02 71350</t>
  </si>
  <si>
    <t>0405</t>
  </si>
  <si>
    <t>12 4 02 73880</t>
  </si>
  <si>
    <t>0501</t>
  </si>
  <si>
    <t>12 4 01 96010</t>
  </si>
  <si>
    <t>12 4 01 24200</t>
  </si>
  <si>
    <t>12 0 00 00000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</si>
</sst>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3" fillId="0" borderId="0"/>
    <xf numFmtId="0" fontId="4" fillId="0" borderId="0" applyNumberFormat="0" applyFill="0" applyBorder="0" applyProtection="0"/>
    <xf numFmtId="0" fontId="4" fillId="0" borderId="0" applyNumberFormat="0" applyFill="0" applyBorder="0" applyProtection="0"/>
    <xf numFmtId="0" fontId="3" fillId="0" borderId="0"/>
    <xf numFmtId="0" fontId="3" fillId="0" borderId="0"/>
    <xf numFmtId="0" fontId="5" fillId="0" borderId="0"/>
  </cellStyleXfs>
  <cellXfs count="56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/>
    <xf numFmtId="164" fontId="7" fillId="0" borderId="0" xfId="0" applyNumberFormat="1" applyFont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1" xfId="8" applyNumberFormat="1" applyFont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Border="1" applyAlignment="1">
      <alignment horizontal="left" vertical="center" wrapText="1" indent="2"/>
    </xf>
    <xf numFmtId="2" fontId="7" fillId="0" borderId="1" xfId="0" applyNumberFormat="1" applyFont="1" applyBorder="1" applyAlignment="1">
      <alignment horizontal="left" vertical="center" wrapText="1" indent="2"/>
    </xf>
    <xf numFmtId="49" fontId="9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 indent="2"/>
    </xf>
    <xf numFmtId="0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8" applyNumberFormat="1" applyFont="1" applyBorder="1" applyAlignment="1">
      <alignment horizontal="left" vertical="center" wrapText="1"/>
    </xf>
    <xf numFmtId="164" fontId="7" fillId="2" borderId="0" xfId="0" applyNumberFormat="1" applyFont="1" applyFill="1"/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0" fontId="7" fillId="2" borderId="0" xfId="0" applyFont="1" applyFill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2"/>
    </xf>
    <xf numFmtId="0" fontId="9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3" xfId="8" applyNumberFormat="1" applyFont="1" applyBorder="1" applyAlignment="1">
      <alignment horizontal="left" vertical="center" wrapText="1"/>
    </xf>
    <xf numFmtId="0" fontId="7" fillId="0" borderId="4" xfId="8" applyNumberFormat="1" applyFont="1" applyBorder="1" applyAlignment="1">
      <alignment horizontal="left" vertical="center" wrapText="1"/>
    </xf>
    <xf numFmtId="0" fontId="7" fillId="0" borderId="2" xfId="8" applyNumberFormat="1" applyFont="1" applyBorder="1" applyAlignment="1">
      <alignment horizontal="left" vertical="center" wrapText="1"/>
    </xf>
    <xf numFmtId="0" fontId="7" fillId="0" borderId="1" xfId="8" applyNumberFormat="1" applyFont="1" applyBorder="1" applyAlignment="1">
      <alignment horizontal="left" vertical="center" wrapText="1"/>
    </xf>
    <xf numFmtId="0" fontId="7" fillId="0" borderId="1" xfId="8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/>
    </xf>
  </cellXfs>
  <cellStyles count="9">
    <cellStyle name="Гиперссылка 2" xfId="2"/>
    <cellStyle name="Гиперссылка 2 2" xfId="4"/>
    <cellStyle name="Гиперссылка 2 3" xfId="5"/>
    <cellStyle name="Обычный" xfId="0" builtinId="0"/>
    <cellStyle name="Обычный 2" xfId="1"/>
    <cellStyle name="Обычный 2 2" xfId="6"/>
    <cellStyle name="Обычный 2 3" xfId="7"/>
    <cellStyle name="Обычный 2 8" xfId="8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.%20&#1050;&#1054;&#1052;&#1055;&#1051;&#1045;&#1050;&#1057;%20&#1087;&#1088;&#1086;&#1094;&#1077;&#1089;&#1089;&#1085;&#1099;&#1093;%20&#1084;&#1077;&#1088;&#1086;&#1087;&#1088;&#1080;&#1103;&#1090;&#1080;&#1081;%20&#8470;%20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 Общие положения КПМ"/>
      <sheetName val="План реализации КПМ"/>
      <sheetName val="2. Показатели КПМ"/>
      <sheetName val="3. Помес план"/>
      <sheetName val="4. Мероприятия КПМ"/>
      <sheetName val="5. Финансовое обеспечение КП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7">
          <cell r="L7">
            <v>4195735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4"/>
  <sheetViews>
    <sheetView tabSelected="1" view="pageBreakPreview" zoomScale="80" zoomScaleNormal="100" zoomScaleSheetLayoutView="80" workbookViewId="0">
      <selection activeCell="K8" sqref="K8"/>
    </sheetView>
  </sheetViews>
  <sheetFormatPr defaultRowHeight="20.25"/>
  <cols>
    <col min="1" max="1" width="7.140625" style="3" customWidth="1"/>
    <col min="2" max="2" width="53" style="3" hidden="1" customWidth="1"/>
    <col min="3" max="3" width="57.140625" style="3" customWidth="1"/>
    <col min="4" max="4" width="6.28515625" style="3" customWidth="1"/>
    <col min="5" max="5" width="9" style="3" customWidth="1"/>
    <col min="6" max="6" width="21.140625" style="3" customWidth="1"/>
    <col min="7" max="7" width="7" style="3" customWidth="1"/>
    <col min="8" max="8" width="16.28515625" style="3" customWidth="1"/>
    <col min="9" max="9" width="17" style="3" customWidth="1"/>
    <col min="10" max="10" width="17.140625" style="3" customWidth="1"/>
    <col min="11" max="11" width="17.42578125" style="3" customWidth="1"/>
    <col min="12" max="12" width="16.85546875" style="3" customWidth="1"/>
    <col min="13" max="13" width="17.42578125" style="3" customWidth="1"/>
    <col min="14" max="14" width="17.5703125" style="35" customWidth="1"/>
    <col min="15" max="15" width="17.7109375" style="3" customWidth="1"/>
    <col min="16" max="16384" width="9.140625" style="3"/>
  </cols>
  <sheetData>
    <row r="1" spans="1:15" ht="57" customHeight="1">
      <c r="A1" s="55" t="s">
        <v>9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</row>
    <row r="2" spans="1:15" ht="18" customHeight="1">
      <c r="F2" s="4"/>
      <c r="H2" s="4"/>
      <c r="I2" s="4"/>
      <c r="J2" s="4"/>
      <c r="K2" s="4"/>
      <c r="L2" s="4"/>
      <c r="M2" s="4"/>
      <c r="N2" s="30"/>
    </row>
    <row r="3" spans="1:15" ht="33.75" customHeight="1">
      <c r="A3" s="47" t="s">
        <v>8</v>
      </c>
      <c r="B3" s="47" t="s">
        <v>1</v>
      </c>
      <c r="C3" s="47" t="s">
        <v>5</v>
      </c>
      <c r="D3" s="54" t="s">
        <v>7</v>
      </c>
      <c r="E3" s="54"/>
      <c r="F3" s="54"/>
      <c r="G3" s="54"/>
      <c r="H3" s="47" t="s">
        <v>6</v>
      </c>
      <c r="I3" s="47"/>
      <c r="J3" s="47"/>
      <c r="K3" s="47"/>
      <c r="L3" s="47"/>
      <c r="M3" s="47"/>
      <c r="N3" s="47"/>
    </row>
    <row r="4" spans="1:15" ht="43.5" customHeight="1">
      <c r="A4" s="47"/>
      <c r="B4" s="47"/>
      <c r="C4" s="47"/>
      <c r="D4" s="54"/>
      <c r="E4" s="54"/>
      <c r="F4" s="54"/>
      <c r="G4" s="54"/>
      <c r="H4" s="1" t="s">
        <v>2</v>
      </c>
      <c r="I4" s="1" t="s">
        <v>17</v>
      </c>
      <c r="J4" s="1" t="s">
        <v>18</v>
      </c>
      <c r="K4" s="1" t="s">
        <v>19</v>
      </c>
      <c r="L4" s="1" t="s">
        <v>20</v>
      </c>
      <c r="M4" s="1" t="s">
        <v>21</v>
      </c>
      <c r="N4" s="31" t="s">
        <v>0</v>
      </c>
      <c r="O4" s="4"/>
    </row>
    <row r="5" spans="1:15" ht="24" customHeight="1">
      <c r="A5" s="1">
        <v>1</v>
      </c>
      <c r="B5" s="1"/>
      <c r="C5" s="1">
        <v>2</v>
      </c>
      <c r="D5" s="5">
        <v>3</v>
      </c>
      <c r="E5" s="5">
        <v>4</v>
      </c>
      <c r="F5" s="5">
        <v>5</v>
      </c>
      <c r="G5" s="5">
        <v>6</v>
      </c>
      <c r="H5" s="1">
        <v>7</v>
      </c>
      <c r="I5" s="1">
        <v>8</v>
      </c>
      <c r="J5" s="1">
        <v>9</v>
      </c>
      <c r="K5" s="1">
        <v>10</v>
      </c>
      <c r="L5" s="1">
        <v>11</v>
      </c>
      <c r="M5" s="1">
        <v>12</v>
      </c>
      <c r="N5" s="31">
        <v>13</v>
      </c>
      <c r="O5" s="4"/>
    </row>
    <row r="6" spans="1:15" ht="88.5" customHeight="1">
      <c r="A6" s="36">
        <v>1</v>
      </c>
      <c r="B6" s="2"/>
      <c r="C6" s="6" t="s">
        <v>12</v>
      </c>
      <c r="D6" s="6"/>
      <c r="E6" s="6"/>
      <c r="F6" s="6" t="s">
        <v>63</v>
      </c>
      <c r="G6" s="6"/>
      <c r="H6" s="7">
        <f>H8+H9+H10</f>
        <v>1758848.2</v>
      </c>
      <c r="I6" s="7">
        <f t="shared" ref="I6:L6" si="0">I8+I9+I10</f>
        <v>1629379.4</v>
      </c>
      <c r="J6" s="7">
        <f t="shared" si="0"/>
        <v>1832181.2</v>
      </c>
      <c r="K6" s="7">
        <f t="shared" si="0"/>
        <v>1143122.1000000001</v>
      </c>
      <c r="L6" s="7">
        <f t="shared" si="0"/>
        <v>1143122.1000000001</v>
      </c>
      <c r="M6" s="7">
        <f>M8+M9+M10</f>
        <v>1143122.1000000001</v>
      </c>
      <c r="N6" s="32">
        <f>SUM(H6:M6)</f>
        <v>8649775.0999999996</v>
      </c>
      <c r="O6" s="4">
        <f>N8+N9+N10</f>
        <v>8649775.0999999996</v>
      </c>
    </row>
    <row r="7" spans="1:15">
      <c r="A7" s="37"/>
      <c r="B7" s="38"/>
      <c r="C7" s="8" t="s">
        <v>22</v>
      </c>
      <c r="D7" s="6"/>
      <c r="E7" s="6"/>
      <c r="F7" s="6"/>
      <c r="G7" s="6"/>
      <c r="H7" s="7"/>
      <c r="I7" s="7"/>
      <c r="J7" s="7"/>
      <c r="K7" s="7"/>
      <c r="L7" s="7"/>
      <c r="M7" s="7"/>
      <c r="N7" s="32"/>
      <c r="O7" s="4"/>
    </row>
    <row r="8" spans="1:15">
      <c r="A8" s="2"/>
      <c r="B8" s="46" t="s">
        <v>4</v>
      </c>
      <c r="C8" s="8" t="s">
        <v>23</v>
      </c>
      <c r="D8" s="9" t="s">
        <v>3</v>
      </c>
      <c r="E8" s="9"/>
      <c r="F8" s="10" t="s">
        <v>3</v>
      </c>
      <c r="G8" s="9"/>
      <c r="H8" s="11">
        <f>H19+H20+H33</f>
        <v>12697</v>
      </c>
      <c r="I8" s="11">
        <f t="shared" ref="I8:M8" si="1">I19+I20+I33</f>
        <v>2312.1999999999998</v>
      </c>
      <c r="J8" s="11">
        <f t="shared" si="1"/>
        <v>1975.7</v>
      </c>
      <c r="K8" s="11">
        <f t="shared" si="1"/>
        <v>1975.7</v>
      </c>
      <c r="L8" s="11">
        <f t="shared" si="1"/>
        <v>1975.7</v>
      </c>
      <c r="M8" s="11">
        <f t="shared" si="1"/>
        <v>1975.7</v>
      </c>
      <c r="N8" s="33">
        <f>SUM(H8:M8)</f>
        <v>22912.000000000004</v>
      </c>
      <c r="O8" s="4"/>
    </row>
    <row r="9" spans="1:15">
      <c r="A9" s="2"/>
      <c r="B9" s="46"/>
      <c r="C9" s="8" t="s">
        <v>10</v>
      </c>
      <c r="D9" s="12"/>
      <c r="E9" s="12"/>
      <c r="F9" s="12"/>
      <c r="G9" s="12"/>
      <c r="H9" s="11">
        <f>H14+H15+H26+H25+H21+H22+H23+H24++H29+H43+H27+H28+H34+H35+H36+H37+H38</f>
        <v>864808.5</v>
      </c>
      <c r="I9" s="11">
        <f t="shared" ref="I9:M9" si="2">I14+I15+I26+I25+I21+I22+I23+I24++I29+I43+I27+I28+I34+I35+I36+I37+I38</f>
        <v>794350.50000000012</v>
      </c>
      <c r="J9" s="11">
        <f t="shared" si="2"/>
        <v>839449.3</v>
      </c>
      <c r="K9" s="11">
        <f t="shared" si="2"/>
        <v>777924.9</v>
      </c>
      <c r="L9" s="11">
        <f t="shared" si="2"/>
        <v>777924.9</v>
      </c>
      <c r="M9" s="11">
        <f t="shared" si="2"/>
        <v>777924.9</v>
      </c>
      <c r="N9" s="33">
        <f>SUM(H9:M9)</f>
        <v>4832383</v>
      </c>
    </row>
    <row r="10" spans="1:15">
      <c r="A10" s="2"/>
      <c r="B10" s="46"/>
      <c r="C10" s="8" t="s">
        <v>11</v>
      </c>
      <c r="D10" s="12"/>
      <c r="E10" s="12"/>
      <c r="F10" s="12"/>
      <c r="G10" s="12"/>
      <c r="H10" s="11">
        <f t="shared" ref="H10:M10" si="3">H39+H16</f>
        <v>881342.7</v>
      </c>
      <c r="I10" s="11">
        <f t="shared" si="3"/>
        <v>832716.7</v>
      </c>
      <c r="J10" s="11">
        <f t="shared" si="3"/>
        <v>990756.2</v>
      </c>
      <c r="K10" s="11">
        <f t="shared" si="3"/>
        <v>363221.5</v>
      </c>
      <c r="L10" s="11">
        <f t="shared" si="3"/>
        <v>363221.5</v>
      </c>
      <c r="M10" s="11">
        <f t="shared" si="3"/>
        <v>363221.5</v>
      </c>
      <c r="N10" s="33">
        <f>SUM(H10:M10)</f>
        <v>3794480.0999999996</v>
      </c>
    </row>
    <row r="11" spans="1:15" ht="108" customHeight="1">
      <c r="A11" s="27">
        <v>2</v>
      </c>
      <c r="B11" s="28"/>
      <c r="C11" s="14" t="s">
        <v>15</v>
      </c>
      <c r="D11" s="15"/>
      <c r="E11" s="15"/>
      <c r="F11" s="14" t="s">
        <v>24</v>
      </c>
      <c r="G11" s="14"/>
      <c r="H11" s="7">
        <f>SUM(H12:H16)</f>
        <v>873180.2</v>
      </c>
      <c r="I11" s="7">
        <f t="shared" ref="I11:M11" si="4">SUM(I12:I16)</f>
        <v>819003.7</v>
      </c>
      <c r="J11" s="7">
        <f t="shared" si="4"/>
        <v>975468</v>
      </c>
      <c r="K11" s="7">
        <f t="shared" si="4"/>
        <v>348061.5</v>
      </c>
      <c r="L11" s="7">
        <f t="shared" si="4"/>
        <v>348061.5</v>
      </c>
      <c r="M11" s="7">
        <f t="shared" si="4"/>
        <v>348061.5</v>
      </c>
      <c r="N11" s="32">
        <f>SUM(H11:M11)</f>
        <v>3711836.4</v>
      </c>
      <c r="O11" s="4"/>
    </row>
    <row r="12" spans="1:15">
      <c r="A12" s="37"/>
      <c r="B12" s="39"/>
      <c r="C12" s="8" t="s">
        <v>22</v>
      </c>
      <c r="D12" s="15"/>
      <c r="E12" s="15"/>
      <c r="F12" s="14"/>
      <c r="G12" s="14"/>
      <c r="H12" s="7"/>
      <c r="I12" s="7"/>
      <c r="J12" s="7"/>
      <c r="K12" s="7"/>
      <c r="L12" s="7"/>
      <c r="M12" s="7"/>
      <c r="N12" s="32"/>
      <c r="O12" s="4"/>
    </row>
    <row r="13" spans="1:15">
      <c r="A13" s="24"/>
      <c r="B13" s="48"/>
      <c r="C13" s="8" t="s">
        <v>23</v>
      </c>
      <c r="D13" s="16"/>
      <c r="E13" s="16"/>
      <c r="F13" s="16"/>
      <c r="G13" s="16"/>
      <c r="H13" s="17"/>
      <c r="I13" s="16"/>
      <c r="J13" s="16"/>
      <c r="K13" s="16"/>
      <c r="L13" s="16"/>
      <c r="M13" s="16"/>
      <c r="N13" s="32"/>
    </row>
    <row r="14" spans="1:15">
      <c r="A14" s="25"/>
      <c r="B14" s="48"/>
      <c r="C14" s="51" t="s">
        <v>10</v>
      </c>
      <c r="D14" s="45">
        <v>850</v>
      </c>
      <c r="E14" s="18" t="s">
        <v>60</v>
      </c>
      <c r="F14" s="45" t="s">
        <v>61</v>
      </c>
      <c r="G14" s="45">
        <v>200</v>
      </c>
      <c r="H14" s="11">
        <v>17070</v>
      </c>
      <c r="I14" s="11">
        <v>17327</v>
      </c>
      <c r="J14" s="11">
        <v>17579</v>
      </c>
      <c r="K14" s="11">
        <v>17500</v>
      </c>
      <c r="L14" s="11">
        <v>17500</v>
      </c>
      <c r="M14" s="11">
        <v>17500</v>
      </c>
      <c r="N14" s="33">
        <f>SUM(H14:M14)</f>
        <v>104476</v>
      </c>
    </row>
    <row r="15" spans="1:15">
      <c r="A15" s="25"/>
      <c r="B15" s="48"/>
      <c r="C15" s="50"/>
      <c r="D15" s="45">
        <v>850</v>
      </c>
      <c r="E15" s="18" t="s">
        <v>60</v>
      </c>
      <c r="F15" s="45" t="s">
        <v>62</v>
      </c>
      <c r="G15" s="45">
        <v>200</v>
      </c>
      <c r="H15" s="11">
        <v>1367.5</v>
      </c>
      <c r="I15" s="11">
        <v>1590</v>
      </c>
      <c r="J15" s="11">
        <v>1382.8</v>
      </c>
      <c r="K15" s="11">
        <v>1590</v>
      </c>
      <c r="L15" s="11">
        <v>1590</v>
      </c>
      <c r="M15" s="11">
        <v>1590</v>
      </c>
      <c r="N15" s="33">
        <f>SUM(H15:M15)</f>
        <v>9110.2999999999993</v>
      </c>
    </row>
    <row r="16" spans="1:15">
      <c r="A16" s="24"/>
      <c r="B16" s="48"/>
      <c r="C16" s="8" t="s">
        <v>11</v>
      </c>
      <c r="D16" s="20"/>
      <c r="E16" s="20"/>
      <c r="F16" s="20"/>
      <c r="G16" s="20"/>
      <c r="H16" s="11">
        <v>854742.7</v>
      </c>
      <c r="I16" s="11">
        <v>800086.7</v>
      </c>
      <c r="J16" s="11">
        <v>956506.2</v>
      </c>
      <c r="K16" s="11">
        <v>328971.5</v>
      </c>
      <c r="L16" s="11">
        <v>328971.5</v>
      </c>
      <c r="M16" s="11">
        <v>328971.5</v>
      </c>
      <c r="N16" s="33">
        <f t="shared" ref="N16" si="5">SUM(H16:M16)</f>
        <v>3598250.0999999996</v>
      </c>
    </row>
    <row r="17" spans="1:15" ht="84.75" customHeight="1">
      <c r="A17" s="1">
        <v>3</v>
      </c>
      <c r="B17" s="13"/>
      <c r="C17" s="14" t="s">
        <v>13</v>
      </c>
      <c r="D17" s="20"/>
      <c r="E17" s="20"/>
      <c r="F17" s="14" t="s">
        <v>25</v>
      </c>
      <c r="G17" s="14"/>
      <c r="H17" s="7">
        <f>SUM(H19:H29)</f>
        <v>644290.69999999995</v>
      </c>
      <c r="I17" s="7">
        <f t="shared" ref="I17:M17" si="6">SUM(I19:I29)</f>
        <v>676832.90000000014</v>
      </c>
      <c r="J17" s="7">
        <f>SUM(J19:J29)</f>
        <v>740517.3</v>
      </c>
      <c r="K17" s="7">
        <f t="shared" si="6"/>
        <v>711364.7</v>
      </c>
      <c r="L17" s="7">
        <f t="shared" si="6"/>
        <v>711364.7</v>
      </c>
      <c r="M17" s="7">
        <f t="shared" si="6"/>
        <v>711364.7</v>
      </c>
      <c r="N17" s="32">
        <f>SUM(H17:M17)</f>
        <v>4195735</v>
      </c>
      <c r="O17" s="4">
        <f>'[1]5. Финансовое обеспечение КПМ'!$L$7</f>
        <v>4195735</v>
      </c>
    </row>
    <row r="18" spans="1:15">
      <c r="A18" s="23"/>
      <c r="B18" s="39"/>
      <c r="C18" s="8" t="s">
        <v>22</v>
      </c>
      <c r="D18" s="44"/>
      <c r="E18" s="44"/>
      <c r="F18" s="41"/>
      <c r="G18" s="14"/>
      <c r="H18" s="7"/>
      <c r="I18" s="7"/>
      <c r="J18" s="7"/>
      <c r="K18" s="7"/>
      <c r="L18" s="7"/>
      <c r="M18" s="7"/>
      <c r="N18" s="32"/>
      <c r="O18" s="4"/>
    </row>
    <row r="19" spans="1:15">
      <c r="A19" s="23"/>
      <c r="B19" s="13"/>
      <c r="C19" s="51" t="s">
        <v>23</v>
      </c>
      <c r="D19" s="42" t="s">
        <v>28</v>
      </c>
      <c r="E19" s="42" t="s">
        <v>42</v>
      </c>
      <c r="F19" s="42" t="s">
        <v>57</v>
      </c>
      <c r="G19" s="42" t="s">
        <v>34</v>
      </c>
      <c r="H19" s="33">
        <v>522</v>
      </c>
      <c r="I19" s="33">
        <v>543</v>
      </c>
      <c r="J19" s="33">
        <v>565</v>
      </c>
      <c r="K19" s="33">
        <v>565</v>
      </c>
      <c r="L19" s="11">
        <v>565</v>
      </c>
      <c r="M19" s="11">
        <v>565</v>
      </c>
      <c r="N19" s="33">
        <f>SUM(H19:M19)</f>
        <v>3325</v>
      </c>
      <c r="O19" s="4"/>
    </row>
    <row r="20" spans="1:15">
      <c r="A20" s="23"/>
      <c r="B20" s="40"/>
      <c r="C20" s="50"/>
      <c r="D20" s="42" t="s">
        <v>28</v>
      </c>
      <c r="E20" s="42" t="s">
        <v>58</v>
      </c>
      <c r="F20" s="42" t="s">
        <v>59</v>
      </c>
      <c r="G20" s="42" t="s">
        <v>45</v>
      </c>
      <c r="H20" s="33">
        <v>2221.3000000000002</v>
      </c>
      <c r="I20" s="33">
        <v>1769.2</v>
      </c>
      <c r="J20" s="33">
        <v>1410.7</v>
      </c>
      <c r="K20" s="33">
        <v>1410.7</v>
      </c>
      <c r="L20" s="11">
        <v>1410.7</v>
      </c>
      <c r="M20" s="11">
        <v>1410.7</v>
      </c>
      <c r="N20" s="33">
        <f>SUM(H20:M20)</f>
        <v>9633.3000000000011</v>
      </c>
      <c r="O20" s="4"/>
    </row>
    <row r="21" spans="1:15">
      <c r="A21" s="23"/>
      <c r="B21" s="40"/>
      <c r="C21" s="52" t="s">
        <v>10</v>
      </c>
      <c r="D21" s="18" t="s">
        <v>28</v>
      </c>
      <c r="E21" s="18" t="s">
        <v>55</v>
      </c>
      <c r="F21" s="42" t="s">
        <v>56</v>
      </c>
      <c r="G21" s="18" t="s">
        <v>45</v>
      </c>
      <c r="H21" s="11">
        <v>500</v>
      </c>
      <c r="I21" s="11">
        <v>500</v>
      </c>
      <c r="J21" s="11">
        <v>500</v>
      </c>
      <c r="K21" s="11">
        <v>500</v>
      </c>
      <c r="L21" s="11">
        <v>500</v>
      </c>
      <c r="M21" s="11">
        <v>500</v>
      </c>
      <c r="N21" s="33">
        <f t="shared" ref="N21:N28" si="7">SUM(H21:M21)</f>
        <v>3000</v>
      </c>
      <c r="O21" s="4"/>
    </row>
    <row r="22" spans="1:15">
      <c r="A22" s="23"/>
      <c r="B22" s="40"/>
      <c r="C22" s="52"/>
      <c r="D22" s="42" t="s">
        <v>28</v>
      </c>
      <c r="E22" s="42" t="s">
        <v>42</v>
      </c>
      <c r="F22" s="42" t="s">
        <v>43</v>
      </c>
      <c r="G22" s="42" t="s">
        <v>34</v>
      </c>
      <c r="H22" s="43">
        <v>170859.9</v>
      </c>
      <c r="I22" s="33">
        <v>155617.1</v>
      </c>
      <c r="J22" s="33">
        <v>155617.1</v>
      </c>
      <c r="K22" s="33">
        <v>171000</v>
      </c>
      <c r="L22" s="11">
        <v>171000</v>
      </c>
      <c r="M22" s="11">
        <v>171000</v>
      </c>
      <c r="N22" s="33">
        <f t="shared" si="7"/>
        <v>995094.1</v>
      </c>
      <c r="O22" s="4"/>
    </row>
    <row r="23" spans="1:15">
      <c r="A23" s="23"/>
      <c r="B23" s="40"/>
      <c r="C23" s="52"/>
      <c r="D23" s="42" t="s">
        <v>28</v>
      </c>
      <c r="E23" s="42" t="s">
        <v>44</v>
      </c>
      <c r="F23" s="42" t="s">
        <v>43</v>
      </c>
      <c r="G23" s="42" t="s">
        <v>45</v>
      </c>
      <c r="H23" s="43">
        <v>4500</v>
      </c>
      <c r="I23" s="33">
        <v>5000</v>
      </c>
      <c r="J23" s="33">
        <v>5000</v>
      </c>
      <c r="K23" s="33">
        <v>5000</v>
      </c>
      <c r="L23" s="11">
        <v>5000</v>
      </c>
      <c r="M23" s="11">
        <v>5000</v>
      </c>
      <c r="N23" s="33">
        <f t="shared" si="7"/>
        <v>29500</v>
      </c>
      <c r="O23" s="4"/>
    </row>
    <row r="24" spans="1:15">
      <c r="A24" s="23"/>
      <c r="B24" s="40"/>
      <c r="C24" s="52"/>
      <c r="D24" s="42" t="s">
        <v>28</v>
      </c>
      <c r="E24" s="42" t="s">
        <v>42</v>
      </c>
      <c r="F24" s="42" t="s">
        <v>46</v>
      </c>
      <c r="G24" s="42" t="s">
        <v>34</v>
      </c>
      <c r="H24" s="43">
        <v>26500</v>
      </c>
      <c r="I24" s="11"/>
      <c r="J24" s="11"/>
      <c r="K24" s="11"/>
      <c r="L24" s="11"/>
      <c r="M24" s="11"/>
      <c r="N24" s="33">
        <f t="shared" si="7"/>
        <v>26500</v>
      </c>
      <c r="O24" s="4"/>
    </row>
    <row r="25" spans="1:15" ht="81">
      <c r="A25" s="23"/>
      <c r="B25" s="40"/>
      <c r="C25" s="52"/>
      <c r="D25" s="42" t="s">
        <v>28</v>
      </c>
      <c r="E25" s="42" t="s">
        <v>42</v>
      </c>
      <c r="F25" s="42" t="s">
        <v>47</v>
      </c>
      <c r="G25" s="42" t="s">
        <v>49</v>
      </c>
      <c r="H25" s="43">
        <v>350883.1</v>
      </c>
      <c r="I25" s="11">
        <v>422617.1</v>
      </c>
      <c r="J25" s="11">
        <v>440732.6</v>
      </c>
      <c r="K25" s="11">
        <v>440966</v>
      </c>
      <c r="L25" s="11">
        <v>440966</v>
      </c>
      <c r="M25" s="11">
        <v>440966</v>
      </c>
      <c r="N25" s="33">
        <f t="shared" si="7"/>
        <v>2537130.7999999998</v>
      </c>
      <c r="O25" s="4"/>
    </row>
    <row r="26" spans="1:15">
      <c r="A26" s="23"/>
      <c r="B26" s="40"/>
      <c r="C26" s="53"/>
      <c r="D26" s="42" t="s">
        <v>28</v>
      </c>
      <c r="E26" s="42" t="s">
        <v>42</v>
      </c>
      <c r="F26" s="42" t="s">
        <v>50</v>
      </c>
      <c r="G26" s="42" t="s">
        <v>34</v>
      </c>
      <c r="H26" s="11">
        <v>17325</v>
      </c>
      <c r="I26" s="11">
        <v>15805</v>
      </c>
      <c r="J26" s="11">
        <v>16805</v>
      </c>
      <c r="K26" s="11">
        <v>17000</v>
      </c>
      <c r="L26" s="11">
        <v>17000</v>
      </c>
      <c r="M26" s="11">
        <v>17000</v>
      </c>
      <c r="N26" s="33">
        <f t="shared" si="7"/>
        <v>100935</v>
      </c>
      <c r="O26" s="4"/>
    </row>
    <row r="27" spans="1:15" ht="40.5">
      <c r="A27" s="23"/>
      <c r="B27" s="40"/>
      <c r="C27" s="53"/>
      <c r="D27" s="42" t="s">
        <v>28</v>
      </c>
      <c r="E27" s="42" t="s">
        <v>42</v>
      </c>
      <c r="F27" s="42" t="s">
        <v>51</v>
      </c>
      <c r="G27" s="42" t="s">
        <v>52</v>
      </c>
      <c r="H27" s="11">
        <v>52928.1</v>
      </c>
      <c r="I27" s="11">
        <v>53472.800000000003</v>
      </c>
      <c r="J27" s="11">
        <v>54928</v>
      </c>
      <c r="K27" s="11">
        <v>54973</v>
      </c>
      <c r="L27" s="11">
        <v>54973</v>
      </c>
      <c r="M27" s="11">
        <v>54973</v>
      </c>
      <c r="N27" s="33">
        <f t="shared" si="7"/>
        <v>326247.90000000002</v>
      </c>
      <c r="O27" s="4"/>
    </row>
    <row r="28" spans="1:15">
      <c r="A28" s="23"/>
      <c r="B28" s="40"/>
      <c r="C28" s="53"/>
      <c r="D28" s="42" t="s">
        <v>28</v>
      </c>
      <c r="E28" s="42" t="s">
        <v>42</v>
      </c>
      <c r="F28" s="42" t="s">
        <v>48</v>
      </c>
      <c r="G28" s="42" t="s">
        <v>34</v>
      </c>
      <c r="H28" s="11"/>
      <c r="I28" s="11">
        <v>2317.4</v>
      </c>
      <c r="J28" s="11">
        <v>45000</v>
      </c>
      <c r="K28" s="11"/>
      <c r="L28" s="11"/>
      <c r="M28" s="11"/>
      <c r="N28" s="33">
        <f t="shared" si="7"/>
        <v>47317.4</v>
      </c>
      <c r="O28" s="4"/>
    </row>
    <row r="29" spans="1:15">
      <c r="A29" s="26"/>
      <c r="B29" s="21"/>
      <c r="C29" s="53"/>
      <c r="D29" s="42" t="s">
        <v>28</v>
      </c>
      <c r="E29" s="42" t="s">
        <v>54</v>
      </c>
      <c r="F29" s="42" t="s">
        <v>53</v>
      </c>
      <c r="G29" s="42" t="s">
        <v>45</v>
      </c>
      <c r="H29" s="11">
        <v>18051.3</v>
      </c>
      <c r="I29" s="11">
        <v>19191.3</v>
      </c>
      <c r="J29" s="11">
        <v>19958.900000000001</v>
      </c>
      <c r="K29" s="11">
        <v>19950</v>
      </c>
      <c r="L29" s="11">
        <v>19950</v>
      </c>
      <c r="M29" s="11">
        <v>19950</v>
      </c>
      <c r="N29" s="33">
        <f t="shared" ref="N29" si="8">SUM(H29:M29)</f>
        <v>117051.5</v>
      </c>
    </row>
    <row r="30" spans="1:15">
      <c r="A30" s="2"/>
      <c r="B30" s="21"/>
      <c r="C30" s="8" t="s">
        <v>11</v>
      </c>
      <c r="D30" s="20"/>
      <c r="E30" s="20"/>
      <c r="F30" s="20"/>
      <c r="G30" s="20"/>
      <c r="H30" s="11"/>
      <c r="I30" s="11"/>
      <c r="J30" s="11"/>
      <c r="K30" s="11"/>
      <c r="L30" s="11"/>
      <c r="M30" s="11"/>
      <c r="N30" s="32"/>
    </row>
    <row r="31" spans="1:15" ht="69" customHeight="1">
      <c r="A31" s="1">
        <v>4</v>
      </c>
      <c r="B31" s="13"/>
      <c r="C31" s="14" t="s">
        <v>14</v>
      </c>
      <c r="D31" s="6"/>
      <c r="E31" s="15"/>
      <c r="F31" s="14" t="s">
        <v>26</v>
      </c>
      <c r="G31" s="14"/>
      <c r="H31" s="7">
        <f>SUM(H33:H39)</f>
        <v>197170.2</v>
      </c>
      <c r="I31" s="7">
        <f t="shared" ref="I31:M31" si="9">SUM(I33:I39)</f>
        <v>86713.9</v>
      </c>
      <c r="J31" s="7">
        <f t="shared" si="9"/>
        <v>67750</v>
      </c>
      <c r="K31" s="7">
        <f t="shared" si="9"/>
        <v>35250</v>
      </c>
      <c r="L31" s="7">
        <f t="shared" si="9"/>
        <v>35250</v>
      </c>
      <c r="M31" s="7">
        <f t="shared" si="9"/>
        <v>35250</v>
      </c>
      <c r="N31" s="32">
        <f t="shared" ref="N31" si="10">SUM(N33:N39)</f>
        <v>457384.1</v>
      </c>
    </row>
    <row r="32" spans="1:15">
      <c r="A32" s="37"/>
      <c r="B32" s="39"/>
      <c r="C32" s="8" t="s">
        <v>22</v>
      </c>
      <c r="D32" s="6"/>
      <c r="E32" s="15"/>
      <c r="F32" s="14"/>
      <c r="G32" s="14"/>
      <c r="H32" s="7"/>
      <c r="I32" s="7"/>
      <c r="J32" s="7"/>
      <c r="K32" s="7"/>
      <c r="L32" s="7"/>
      <c r="M32" s="7"/>
      <c r="N32" s="32"/>
    </row>
    <row r="33" spans="1:14">
      <c r="A33" s="2"/>
      <c r="B33" s="21"/>
      <c r="C33" s="8" t="s">
        <v>23</v>
      </c>
      <c r="D33" s="18" t="s">
        <v>28</v>
      </c>
      <c r="E33" s="18" t="s">
        <v>32</v>
      </c>
      <c r="F33" s="18" t="s">
        <v>33</v>
      </c>
      <c r="G33" s="18" t="s">
        <v>34</v>
      </c>
      <c r="H33" s="11">
        <v>9953.7000000000007</v>
      </c>
      <c r="I33" s="11"/>
      <c r="J33" s="11"/>
      <c r="K33" s="11"/>
      <c r="L33" s="11"/>
      <c r="M33" s="11"/>
      <c r="N33" s="34">
        <f>SUM(H33:M33)</f>
        <v>9953.7000000000007</v>
      </c>
    </row>
    <row r="34" spans="1:14">
      <c r="A34" s="25"/>
      <c r="B34" s="21"/>
      <c r="C34" s="49" t="s">
        <v>10</v>
      </c>
      <c r="D34" s="18" t="s">
        <v>28</v>
      </c>
      <c r="E34" s="18" t="s">
        <v>32</v>
      </c>
      <c r="F34" s="18" t="s">
        <v>33</v>
      </c>
      <c r="G34" s="18" t="s">
        <v>34</v>
      </c>
      <c r="H34" s="33">
        <f>1070.3</f>
        <v>1070.3</v>
      </c>
      <c r="I34" s="11"/>
      <c r="J34" s="11"/>
      <c r="K34" s="11"/>
      <c r="L34" s="11"/>
      <c r="M34" s="11"/>
      <c r="N34" s="34">
        <f t="shared" ref="N34:N39" si="11">SUM(H34:M34)</f>
        <v>1070.3</v>
      </c>
    </row>
    <row r="35" spans="1:14">
      <c r="A35" s="25"/>
      <c r="B35" s="21"/>
      <c r="C35" s="49"/>
      <c r="D35" s="18" t="s">
        <v>28</v>
      </c>
      <c r="E35" s="18" t="s">
        <v>35</v>
      </c>
      <c r="F35" s="18" t="s">
        <v>36</v>
      </c>
      <c r="G35" s="18" t="s">
        <v>34</v>
      </c>
      <c r="H35" s="33">
        <v>12800</v>
      </c>
      <c r="I35" s="11">
        <v>7000</v>
      </c>
      <c r="J35" s="11">
        <v>32500</v>
      </c>
      <c r="K35" s="11"/>
      <c r="L35" s="11"/>
      <c r="M35" s="11"/>
      <c r="N35" s="34">
        <f t="shared" si="11"/>
        <v>52300</v>
      </c>
    </row>
    <row r="36" spans="1:14">
      <c r="A36" s="25"/>
      <c r="B36" s="21"/>
      <c r="C36" s="49"/>
      <c r="D36" s="18" t="s">
        <v>28</v>
      </c>
      <c r="E36" s="18" t="s">
        <v>35</v>
      </c>
      <c r="F36" s="18" t="s">
        <v>39</v>
      </c>
      <c r="G36" s="18" t="s">
        <v>34</v>
      </c>
      <c r="H36" s="33">
        <v>13326.2</v>
      </c>
      <c r="I36" s="11">
        <v>3000</v>
      </c>
      <c r="J36" s="11">
        <v>1000</v>
      </c>
      <c r="K36" s="11">
        <v>1000</v>
      </c>
      <c r="L36" s="11">
        <v>1000</v>
      </c>
      <c r="M36" s="11">
        <v>1000</v>
      </c>
      <c r="N36" s="34">
        <f t="shared" si="11"/>
        <v>20326.2</v>
      </c>
    </row>
    <row r="37" spans="1:14">
      <c r="A37" s="25"/>
      <c r="B37" s="21"/>
      <c r="C37" s="49"/>
      <c r="D37" s="18" t="s">
        <v>28</v>
      </c>
      <c r="E37" s="18" t="s">
        <v>35</v>
      </c>
      <c r="F37" s="42" t="s">
        <v>37</v>
      </c>
      <c r="G37" s="42" t="s">
        <v>38</v>
      </c>
      <c r="H37" s="33">
        <v>35300</v>
      </c>
      <c r="I37" s="33">
        <v>44083.9</v>
      </c>
      <c r="J37" s="11"/>
      <c r="K37" s="11"/>
      <c r="L37" s="11"/>
      <c r="M37" s="11"/>
      <c r="N37" s="34">
        <f t="shared" si="11"/>
        <v>79383.899999999994</v>
      </c>
    </row>
    <row r="38" spans="1:14">
      <c r="A38" s="25"/>
      <c r="B38" s="21"/>
      <c r="C38" s="50"/>
      <c r="D38" s="42" t="s">
        <v>28</v>
      </c>
      <c r="E38" s="42" t="s">
        <v>35</v>
      </c>
      <c r="F38" s="42" t="s">
        <v>40</v>
      </c>
      <c r="G38" s="42" t="s">
        <v>41</v>
      </c>
      <c r="H38" s="33">
        <v>98120</v>
      </c>
      <c r="I38" s="33"/>
      <c r="J38" s="11"/>
      <c r="K38" s="11"/>
      <c r="L38" s="11"/>
      <c r="M38" s="11"/>
      <c r="N38" s="34">
        <f t="shared" si="11"/>
        <v>98120</v>
      </c>
    </row>
    <row r="39" spans="1:14">
      <c r="A39" s="2"/>
      <c r="B39" s="21"/>
      <c r="C39" s="8" t="s">
        <v>11</v>
      </c>
      <c r="D39" s="19"/>
      <c r="E39" s="19"/>
      <c r="F39" s="19"/>
      <c r="G39" s="19"/>
      <c r="H39" s="11">
        <v>26600</v>
      </c>
      <c r="I39" s="11">
        <v>32630</v>
      </c>
      <c r="J39" s="11">
        <v>34250</v>
      </c>
      <c r="K39" s="11">
        <v>34250</v>
      </c>
      <c r="L39" s="11">
        <v>34250</v>
      </c>
      <c r="M39" s="11">
        <v>34250</v>
      </c>
      <c r="N39" s="34">
        <f t="shared" si="11"/>
        <v>196230</v>
      </c>
    </row>
    <row r="40" spans="1:14" ht="131.25" customHeight="1">
      <c r="A40" s="1">
        <v>5</v>
      </c>
      <c r="B40" s="13"/>
      <c r="C40" s="14" t="s">
        <v>16</v>
      </c>
      <c r="D40" s="18"/>
      <c r="E40" s="18"/>
      <c r="F40" s="14" t="s">
        <v>27</v>
      </c>
      <c r="G40" s="14"/>
      <c r="H40" s="7">
        <f>H43</f>
        <v>44207.1</v>
      </c>
      <c r="I40" s="7">
        <f t="shared" ref="I40:M40" si="12">I43</f>
        <v>46828.9</v>
      </c>
      <c r="J40" s="7">
        <f t="shared" si="12"/>
        <v>48445.9</v>
      </c>
      <c r="K40" s="7">
        <f t="shared" si="12"/>
        <v>48445.9</v>
      </c>
      <c r="L40" s="7">
        <f t="shared" si="12"/>
        <v>48445.9</v>
      </c>
      <c r="M40" s="7">
        <f t="shared" si="12"/>
        <v>48445.9</v>
      </c>
      <c r="N40" s="32">
        <f>SUM(H40:M40)</f>
        <v>284819.59999999998</v>
      </c>
    </row>
    <row r="41" spans="1:14">
      <c r="A41" s="37"/>
      <c r="B41" s="39"/>
      <c r="C41" s="8" t="s">
        <v>22</v>
      </c>
      <c r="D41" s="15"/>
      <c r="E41" s="15"/>
      <c r="F41" s="14"/>
      <c r="G41" s="14"/>
      <c r="H41" s="7"/>
      <c r="I41" s="7"/>
      <c r="J41" s="7"/>
      <c r="K41" s="7"/>
      <c r="L41" s="7"/>
      <c r="M41" s="7"/>
      <c r="N41" s="32"/>
    </row>
    <row r="42" spans="1:14">
      <c r="A42" s="2"/>
      <c r="B42" s="21"/>
      <c r="C42" s="8" t="s">
        <v>23</v>
      </c>
      <c r="D42" s="20"/>
      <c r="E42" s="20"/>
      <c r="F42" s="18"/>
      <c r="G42" s="20"/>
      <c r="H42" s="11"/>
      <c r="I42" s="11"/>
      <c r="J42" s="11"/>
      <c r="K42" s="11"/>
      <c r="L42" s="11"/>
      <c r="M42" s="11"/>
      <c r="N42" s="32"/>
    </row>
    <row r="43" spans="1:14" ht="81">
      <c r="A43" s="22"/>
      <c r="B43" s="21"/>
      <c r="C43" s="29" t="s">
        <v>10</v>
      </c>
      <c r="D43" s="18" t="s">
        <v>28</v>
      </c>
      <c r="E43" s="18" t="s">
        <v>29</v>
      </c>
      <c r="F43" s="18" t="s">
        <v>30</v>
      </c>
      <c r="G43" s="18" t="s">
        <v>31</v>
      </c>
      <c r="H43" s="11">
        <v>44207.1</v>
      </c>
      <c r="I43" s="11">
        <v>46828.9</v>
      </c>
      <c r="J43" s="11">
        <v>48445.9</v>
      </c>
      <c r="K43" s="11">
        <v>48445.9</v>
      </c>
      <c r="L43" s="11">
        <v>48445.9</v>
      </c>
      <c r="M43" s="11">
        <v>48445.9</v>
      </c>
      <c r="N43" s="33">
        <f>H43+I43+J43+K43+L43+M43</f>
        <v>284819.59999999998</v>
      </c>
    </row>
    <row r="44" spans="1:14">
      <c r="A44" s="2"/>
      <c r="B44" s="21"/>
      <c r="C44" s="8" t="s">
        <v>11</v>
      </c>
      <c r="D44" s="20"/>
      <c r="E44" s="20"/>
      <c r="F44" s="20"/>
      <c r="G44" s="20"/>
      <c r="H44" s="11"/>
      <c r="I44" s="11"/>
      <c r="J44" s="11"/>
      <c r="K44" s="11"/>
      <c r="L44" s="11"/>
      <c r="M44" s="11"/>
      <c r="N44" s="32"/>
    </row>
  </sheetData>
  <mergeCells count="13">
    <mergeCell ref="D3:G4"/>
    <mergeCell ref="A1:N1"/>
    <mergeCell ref="A3:A4"/>
    <mergeCell ref="B3:B4"/>
    <mergeCell ref="H3:N3"/>
    <mergeCell ref="B8:B10"/>
    <mergeCell ref="C3:C4"/>
    <mergeCell ref="B13:B16"/>
    <mergeCell ref="C34:C38"/>
    <mergeCell ref="C19:C20"/>
    <mergeCell ref="C14:C15"/>
    <mergeCell ref="C21:C25"/>
    <mergeCell ref="C26:C29"/>
  </mergeCells>
  <printOptions horizontalCentered="1"/>
  <pageMargins left="0.39370078740157483" right="0.39370078740157483" top="0.98425196850393704" bottom="0.39370078740157483" header="0.59055118110236227" footer="0"/>
  <pageSetup paperSize="9" scale="58" firstPageNumber="18" fitToHeight="2" orientation="landscape" useFirstPageNumber="1" r:id="rId1"/>
  <headerFooter>
    <oddHeader>&amp;C&amp;"Times New Roman,обычный"&amp;18&amp;P</oddHeader>
  </headerFooter>
  <rowBreaks count="1" manualBreakCount="1">
    <brk id="18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5. Финансовое обеспечение</vt:lpstr>
      <vt:lpstr>'5. Финансовое обеспечение'!Заголовки_для_печати</vt:lpstr>
      <vt:lpstr>'5. Финансовое обеспечение'!Область_печати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Кондакова Анна Юрьевна</dc:creator>
  <cp:lastModifiedBy>Постленко</cp:lastModifiedBy>
  <cp:lastPrinted>2024-11-19T08:50:45Z</cp:lastPrinted>
  <dcterms:created xsi:type="dcterms:W3CDTF">2023-03-30T13:12:42Z</dcterms:created>
  <dcterms:modified xsi:type="dcterms:W3CDTF">2024-11-19T11:29:05Z</dcterms:modified>
</cp:coreProperties>
</file>