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936" yWindow="96" windowWidth="23256" windowHeight="11400" tabRatio="973" activeTab="6"/>
  </bookViews>
  <sheets>
    <sheet name="1.Основные положения РП и ВП" sheetId="13" r:id="rId1"/>
    <sheet name="2. Показатели РП ВП" sheetId="32" r:id="rId2"/>
    <sheet name="3. Показатели РП ВП_по месяцам" sheetId="34" r:id="rId3"/>
    <sheet name="4. Мероприятия РП ВП" sheetId="35" r:id="rId4"/>
    <sheet name="5. Финансовое обеспечение РП ВП" sheetId="36" r:id="rId5"/>
    <sheet name="6. Бюджет РП ВП_по месяцам" sheetId="37" r:id="rId6"/>
    <sheet name="План реализации ВП уточ" sheetId="42" r:id="rId7"/>
  </sheets>
  <definedNames>
    <definedName name="_bookmark5" localSheetId="1">'2. Показатели РП ВП'!$B$8</definedName>
    <definedName name="_bookmark5" localSheetId="2">'3. Показатели РП ВП_по месяцам'!#REF!</definedName>
    <definedName name="_bookmark5" localSheetId="3">'4. Мероприятия РП ВП'!#REF!</definedName>
    <definedName name="_bookmark5" localSheetId="4">'5. Финансовое обеспечение РП ВП'!#REF!</definedName>
    <definedName name="_bookmark5" localSheetId="5">'6. Бюджет РП ВП_по месяцам'!#REF!</definedName>
    <definedName name="_bookmark5" localSheetId="6">'План реализации ВП уточ'!#REF!</definedName>
    <definedName name="_ftn1" localSheetId="3">'4. Мероприятия РП ВП'!#REF!</definedName>
    <definedName name="_ftn1" localSheetId="4">'5. Финансовое обеспечение РП ВП'!#REF!</definedName>
    <definedName name="_ftn1" localSheetId="5">'6. Бюджет РП ВП_по месяцам'!#REF!</definedName>
    <definedName name="_ftn1" localSheetId="6">'План реализации ВП уточ'!#REF!</definedName>
    <definedName name="_ftn2" localSheetId="0">'1.Основные положения РП и ВП'!#REF!</definedName>
    <definedName name="_ftn2" localSheetId="3">'4. Мероприятия РП ВП'!#REF!</definedName>
    <definedName name="_ftn2" localSheetId="4">'5. Финансовое обеспечение РП ВП'!#REF!</definedName>
    <definedName name="_ftn2" localSheetId="5">'6. Бюджет РП ВП_по месяцам'!#REF!</definedName>
    <definedName name="_ftn2" localSheetId="6">'План реализации ВП уточ'!#REF!</definedName>
    <definedName name="_ftn3" localSheetId="0">'1.Основные положения РП и ВП'!#REF!</definedName>
    <definedName name="_ftn3" localSheetId="6">'План реализации ВП уточ'!#REF!</definedName>
    <definedName name="_ftn4" localSheetId="0">'1.Основные положения РП и ВП'!#REF!</definedName>
    <definedName name="_ftn4" localSheetId="6">'План реализации ВП уточ'!#REF!</definedName>
    <definedName name="_ftn5" localSheetId="0">'1.Основные положения РП и ВП'!#REF!</definedName>
    <definedName name="_ftn5" localSheetId="6">'План реализации ВП уточ'!#REF!</definedName>
    <definedName name="_ftn6" localSheetId="6">'План реализации ВП уточ'!#REF!</definedName>
    <definedName name="_ftn7" localSheetId="6">'План реализации ВП уточ'!#REF!</definedName>
    <definedName name="_ftn8" localSheetId="6">'План реализации ВП уточ'!#REF!</definedName>
    <definedName name="_ftnref1" localSheetId="3">'4. Мероприятия РП ВП'!$E$4</definedName>
    <definedName name="_ftnref1" localSheetId="4">'5. Финансовое обеспечение РП ВП'!#REF!</definedName>
    <definedName name="_ftnref1" localSheetId="5">'6. Бюджет РП ВП_по месяцам'!#REF!</definedName>
    <definedName name="_ftnref1" localSheetId="6">'План реализации ВП уточ'!#REF!</definedName>
    <definedName name="_ftnref2" localSheetId="0">'1.Основные положения РП и ВП'!$A$1</definedName>
    <definedName name="_ftnref2" localSheetId="3">'4. Мероприятия РП ВП'!#REF!</definedName>
    <definedName name="_ftnref2" localSheetId="4">'5. Финансовое обеспечение РП ВП'!#REF!</definedName>
    <definedName name="_ftnref2" localSheetId="5">'6. Бюджет РП ВП_по месяцам'!#REF!</definedName>
    <definedName name="_ftnref2" localSheetId="6">'План реализации ВП уточ'!#REF!</definedName>
    <definedName name="_ftnref3" localSheetId="0">'1.Основные положения РП и ВП'!$A$2</definedName>
    <definedName name="_ftnref3" localSheetId="3">'4. Мероприятия РП ВП'!$M$4</definedName>
    <definedName name="_ftnref3" localSheetId="4">'5. Финансовое обеспечение РП ВП'!#REF!</definedName>
    <definedName name="_ftnref3" localSheetId="5">'6. Бюджет РП ВП_по месяцам'!#REF!</definedName>
    <definedName name="_ftnref3" localSheetId="6">'План реализации ВП уточ'!#REF!</definedName>
    <definedName name="_ftnref4" localSheetId="0">'1.Основные положения РП и ВП'!#REF!</definedName>
    <definedName name="_ftnref4" localSheetId="6">'План реализации ВП уточ'!$E$4</definedName>
    <definedName name="_ftnref5" localSheetId="0">'1.Основные положения РП и ВП'!#REF!</definedName>
    <definedName name="_ftnref5" localSheetId="6">'План реализации ВП уточ'!$G$4</definedName>
    <definedName name="_ftnref6" localSheetId="6">'План реализации ВП уточ'!$H$5</definedName>
    <definedName name="_ftnref7" localSheetId="6">'План реализации ВП уточ'!$I$4</definedName>
    <definedName name="_ftnref8" localSheetId="6">'План реализации ВП уточ'!$L$4</definedName>
    <definedName name="_Hlk127704986" localSheetId="6">'План реализации ВП уточ'!$A$7</definedName>
    <definedName name="_Hlk127716945" localSheetId="5">'6. Бюджет РП ВП_по месяцам'!#REF!</definedName>
    <definedName name="_Hlk127716945" localSheetId="6">'План реализации ВП уточ'!#REF!</definedName>
    <definedName name="_xlnm.Print_Titles" localSheetId="3">'4. Мероприятия РП ВП'!$4:$6</definedName>
    <definedName name="_xlnm.Print_Titles" localSheetId="4">'5. Финансовое обеспечение РП ВП'!$35:$37</definedName>
    <definedName name="_xlnm.Print_Titles" localSheetId="6">'План реализации ВП уточ'!$4:$6</definedName>
    <definedName name="_xlnm.Print_Area" localSheetId="0">'1.Основные положения РП и ВП'!$A$1:$F$9</definedName>
    <definedName name="_xlnm.Print_Area" localSheetId="1">'2. Показатели РП ВП'!$A$2:$P$17</definedName>
    <definedName name="_xlnm.Print_Area" localSheetId="2">'3. Показатели РП ВП_по месяцам'!$A$2:$P$17</definedName>
    <definedName name="_xlnm.Print_Area" localSheetId="3">'4. Мероприятия РП ВП'!$A$2:$O$15</definedName>
    <definedName name="_xlnm.Print_Area" localSheetId="4">'5. Финансовое обеспечение РП ВП'!$A$2:$N$82</definedName>
    <definedName name="_xlnm.Print_Area" localSheetId="5">'6. Бюджет РП ВП_по месяцам'!$A$2:$N$14</definedName>
    <definedName name="_xlnm.Print_Area" localSheetId="6">'План реализации ВП уточ'!$A$1:$M$59</definedName>
  </definedNames>
  <calcPr calcId="124519"/>
</workbook>
</file>

<file path=xl/calcChain.xml><?xml version="1.0" encoding="utf-8"?>
<calcChain xmlns="http://schemas.openxmlformats.org/spreadsheetml/2006/main">
  <c r="H52" i="36"/>
  <c r="I76"/>
  <c r="I78"/>
  <c r="I81"/>
  <c r="N53"/>
  <c r="J44" i="42" l="1"/>
  <c r="E14" i="37"/>
  <c r="N81" i="36"/>
  <c r="J81"/>
  <c r="J76" s="1"/>
  <c r="K81"/>
  <c r="L81"/>
  <c r="M81"/>
  <c r="H81"/>
  <c r="H76" s="1"/>
  <c r="H78"/>
  <c r="K78"/>
  <c r="L78"/>
  <c r="M78"/>
  <c r="K76"/>
  <c r="L76"/>
  <c r="M76"/>
  <c r="N56"/>
  <c r="J52"/>
  <c r="K52"/>
  <c r="L52"/>
  <c r="M52"/>
  <c r="N49"/>
  <c r="N43"/>
  <c r="I46"/>
  <c r="J46"/>
  <c r="J78" s="1"/>
  <c r="K46"/>
  <c r="L46"/>
  <c r="M46"/>
  <c r="H46"/>
  <c r="I40"/>
  <c r="J40"/>
  <c r="K40"/>
  <c r="L40"/>
  <c r="M40"/>
  <c r="H40"/>
  <c r="N40" s="1"/>
  <c r="H11" i="32" l="1"/>
  <c r="F11" l="1"/>
  <c r="N46" i="36" l="1"/>
  <c r="H12" i="32" l="1"/>
  <c r="F14" i="37" l="1"/>
  <c r="N10" l="1"/>
  <c r="N74" i="36" l="1"/>
  <c r="M74"/>
  <c r="L74"/>
  <c r="K74"/>
  <c r="J74"/>
  <c r="I74"/>
  <c r="H74"/>
  <c r="N68"/>
  <c r="M68"/>
  <c r="L68"/>
  <c r="K68"/>
  <c r="J68"/>
  <c r="I68"/>
  <c r="H68"/>
  <c r="N65"/>
  <c r="M65"/>
  <c r="L65"/>
  <c r="K65"/>
  <c r="J65"/>
  <c r="I65"/>
  <c r="H65"/>
  <c r="N59"/>
  <c r="M59"/>
  <c r="L59"/>
  <c r="K59"/>
  <c r="J59"/>
  <c r="I59"/>
  <c r="H59"/>
  <c r="N15"/>
  <c r="N26"/>
  <c r="M32"/>
  <c r="L32"/>
  <c r="K32"/>
  <c r="J32"/>
  <c r="I32"/>
  <c r="H32"/>
  <c r="M24"/>
  <c r="L24"/>
  <c r="K24"/>
  <c r="J24"/>
  <c r="I24"/>
  <c r="H24"/>
  <c r="L13" i="32"/>
  <c r="K13"/>
  <c r="N24" i="36" l="1"/>
  <c r="N32"/>
  <c r="H14" i="37" l="1"/>
  <c r="I14"/>
  <c r="J14"/>
  <c r="K14"/>
  <c r="L14"/>
  <c r="M14"/>
  <c r="G14"/>
  <c r="H31" i="36"/>
  <c r="I31"/>
  <c r="J31"/>
  <c r="K31"/>
  <c r="L31"/>
  <c r="M31"/>
  <c r="N33"/>
  <c r="M33"/>
  <c r="L33"/>
  <c r="K33"/>
  <c r="J33"/>
  <c r="I33"/>
  <c r="H33"/>
  <c r="M12"/>
  <c r="L12"/>
  <c r="K12"/>
  <c r="J12"/>
  <c r="N14"/>
  <c r="N29"/>
  <c r="N52" l="1"/>
  <c r="O40" s="1"/>
  <c r="I30"/>
  <c r="M30"/>
  <c r="K30"/>
  <c r="L30"/>
  <c r="J30"/>
  <c r="H30"/>
  <c r="N28"/>
  <c r="N12"/>
  <c r="H28"/>
  <c r="J28"/>
  <c r="L28"/>
  <c r="I28"/>
  <c r="K28"/>
  <c r="M28"/>
  <c r="J11" i="42" l="1"/>
  <c r="N9" i="37" l="1"/>
  <c r="N14" s="1"/>
  <c r="M9" i="36" l="1"/>
  <c r="L9"/>
  <c r="K9"/>
  <c r="J9"/>
  <c r="I9" l="1"/>
  <c r="A1" i="34"/>
  <c r="H9" i="36"/>
  <c r="N11" l="1"/>
  <c r="N10" l="1"/>
  <c r="N9"/>
  <c r="A1" i="37"/>
  <c r="A1" i="36"/>
  <c r="A1" i="35"/>
  <c r="A1" i="32"/>
  <c r="N31" i="36" l="1"/>
  <c r="N30"/>
  <c r="N78" l="1"/>
  <c r="N76" s="1"/>
  <c r="O76"/>
</calcChain>
</file>

<file path=xl/sharedStrings.xml><?xml version="1.0" encoding="utf-8"?>
<sst xmlns="http://schemas.openxmlformats.org/spreadsheetml/2006/main" count="858" uniqueCount="230">
  <si>
    <t>№ п/п</t>
  </si>
  <si>
    <t>1.</t>
  </si>
  <si>
    <t>1. Основные положения</t>
  </si>
  <si>
    <t>Источник финансового обеспечения</t>
  </si>
  <si>
    <t>Уровень показателя</t>
  </si>
  <si>
    <t>Единица измерения (по ОКЕИ)</t>
  </si>
  <si>
    <t>Базовое значение</t>
  </si>
  <si>
    <t>значение</t>
  </si>
  <si>
    <t>год</t>
  </si>
  <si>
    <t>1.1.</t>
  </si>
  <si>
    <t>май</t>
  </si>
  <si>
    <t>июнь</t>
  </si>
  <si>
    <t>июль</t>
  </si>
  <si>
    <t>1.1.1.</t>
  </si>
  <si>
    <t>Срок реализации</t>
  </si>
  <si>
    <t>Всего</t>
  </si>
  <si>
    <t>Соисполнители государственной программы</t>
  </si>
  <si>
    <t>1.1</t>
  </si>
  <si>
    <t>1.2</t>
  </si>
  <si>
    <t>Тип мероприятия (результата)</t>
  </si>
  <si>
    <t>Наименование мероприятия (результата)</t>
  </si>
  <si>
    <t>Х</t>
  </si>
  <si>
    <t>Значение</t>
  </si>
  <si>
    <t>Мощность объекта</t>
  </si>
  <si>
    <t>Нарастающий итог</t>
  </si>
  <si>
    <t>Признак возрастания / убывания</t>
  </si>
  <si>
    <t>март</t>
  </si>
  <si>
    <t>1.1.3.</t>
  </si>
  <si>
    <t>1.1.2.</t>
  </si>
  <si>
    <t>План исполнения нарастающим итогом (тыс. рублей)</t>
  </si>
  <si>
    <t xml:space="preserve">Наименование мероприятия (результата) </t>
  </si>
  <si>
    <t>1.1.1.К.1.</t>
  </si>
  <si>
    <t>последователи</t>
  </si>
  <si>
    <t>предшественники</t>
  </si>
  <si>
    <t>окончание</t>
  </si>
  <si>
    <t>начало</t>
  </si>
  <si>
    <t>Объем финансового обеспечения (тыс. руб.)</t>
  </si>
  <si>
    <t>Ответственный исполнитель</t>
  </si>
  <si>
    <t>Взаимосвязь</t>
  </si>
  <si>
    <t>Таблица 1</t>
  </si>
  <si>
    <t>Всего, в том числе:</t>
  </si>
  <si>
    <t xml:space="preserve">Федеральный бюджет </t>
  </si>
  <si>
    <t>Бюджет Белгородской области</t>
  </si>
  <si>
    <t>Консолидированные бюджеты муниципальных образований</t>
  </si>
  <si>
    <t>Областной бюджет</t>
  </si>
  <si>
    <t xml:space="preserve">Администратор ведомственного проекта </t>
  </si>
  <si>
    <t>«Совершенствование и развитие транспортной системы и дорожной сети Белгородской области»</t>
  </si>
  <si>
    <t xml:space="preserve">Государственная программа Белгородской области </t>
  </si>
  <si>
    <t>Показатели ведомственного проекта</t>
  </si>
  <si>
    <t>км</t>
  </si>
  <si>
    <t>да</t>
  </si>
  <si>
    <t>нет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</si>
  <si>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</si>
  <si>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</si>
  <si>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</si>
  <si>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</si>
  <si>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</si>
  <si>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</si>
  <si>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</si>
  <si>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>ИТОГО ПО ВЕДОМСТВЕННОМУ ПРОЕКТУ</t>
  </si>
  <si>
    <t xml:space="preserve">Протяженность построенных автодорог в микрорайонах массовой жилищной застройки                                                  </t>
  </si>
  <si>
    <t>Протяжённость построенных (реконструированных)  искусственных сооружений в населенных пунктах</t>
  </si>
  <si>
    <t>пог. м</t>
  </si>
  <si>
    <t>1.3</t>
  </si>
  <si>
    <t>Протяжённость построенных (реконструированных)  автодорог в населенных пунктах</t>
  </si>
  <si>
    <t xml:space="preserve">Построено автодорог в микрорайонах массовой жилищной застройки                                                  </t>
  </si>
  <si>
    <t xml:space="preserve">Построено (реконструировано) автодорог в населенных пунктах </t>
  </si>
  <si>
    <t>Построено (реконструировано)  искусственных сооружений в населенных пунктах</t>
  </si>
  <si>
    <t>1.4</t>
  </si>
  <si>
    <t>Региональный бюджет (всего), из них:</t>
  </si>
  <si>
    <t>Внебюджетные источники</t>
  </si>
  <si>
    <t>Количество изготовленной проектно-сметной документации</t>
  </si>
  <si>
    <t>1.5</t>
  </si>
  <si>
    <t>штук</t>
  </si>
  <si>
    <t>Изготовлено проектно-сметной документации</t>
  </si>
  <si>
    <t xml:space="preserve">да </t>
  </si>
  <si>
    <t>ВП</t>
  </si>
  <si>
    <t xml:space="preserve"> -</t>
  </si>
  <si>
    <t xml:space="preserve"> - </t>
  </si>
  <si>
    <t>Протяжённость построенных (реконструированных) автомобильных дорог</t>
  </si>
  <si>
    <t xml:space="preserve">Протяжённость построенных (реконструированных)  искусственных сооружений на автомобильных дорогах </t>
  </si>
  <si>
    <t xml:space="preserve"> погонных метров</t>
  </si>
  <si>
    <t xml:space="preserve">Построено (реконструировано)  искусственных сооружений на автомобильных дорогах </t>
  </si>
  <si>
    <t>Адрес объекта (в соответствии с ФИАС)</t>
  </si>
  <si>
    <t>1.1.1.К.2.</t>
  </si>
  <si>
    <t>1.1.1.К.3.</t>
  </si>
  <si>
    <t>1.1.1.К.4.</t>
  </si>
  <si>
    <t>2024 год</t>
  </si>
  <si>
    <t>1.1.2.К.1.</t>
  </si>
  <si>
    <t>1.1.2.К.2.</t>
  </si>
  <si>
    <t>1.1.2.К.3.</t>
  </si>
  <si>
    <t>1.1.2.К.4.</t>
  </si>
  <si>
    <t>2025 год</t>
  </si>
  <si>
    <t>1.1.3.К.1.</t>
  </si>
  <si>
    <t>1.1.3.К.2.</t>
  </si>
  <si>
    <t>1.1.3.К.3.</t>
  </si>
  <si>
    <t>1.1.3.К.4.</t>
  </si>
  <si>
    <t xml:space="preserve"> </t>
  </si>
  <si>
    <t>прогрессирующий</t>
  </si>
  <si>
    <t>Объект введен           в эксплуатацию</t>
  </si>
  <si>
    <t xml:space="preserve">Построено автодорог в микрорайонах массовой жилищной застройки                           </t>
  </si>
  <si>
    <t>Ссылка на реестр контрактов в ЕИС</t>
  </si>
  <si>
    <t>Сведения о государственном контракте внесены в реестр контрактов, заключенных по результатам закупок</t>
  </si>
  <si>
    <t>1.2.1.</t>
  </si>
  <si>
    <t>1.2.1.К.1.</t>
  </si>
  <si>
    <t>1.2.1.К.2.</t>
  </si>
  <si>
    <t>1.2.1.К.3.</t>
  </si>
  <si>
    <t>1.2.1.К.4.</t>
  </si>
  <si>
    <t>Платежное поручение</t>
  </si>
  <si>
    <t>Код бюджетной классификации</t>
  </si>
  <si>
    <t>ГРБС / Рз / Пр / ЦСР / ВР</t>
  </si>
  <si>
    <t xml:space="preserve"> 04 09</t>
  </si>
  <si>
    <t>10 3 01 72130</t>
  </si>
  <si>
    <t xml:space="preserve">10 3 01 40380, 10 3 01 40390 </t>
  </si>
  <si>
    <t xml:space="preserve">Построено (реконструировано) автодорог и искусственных сооружений на них             </t>
  </si>
  <si>
    <t>Куратор ведомственного проекта</t>
  </si>
  <si>
    <t>2. Показатели ведомственного проекта</t>
  </si>
  <si>
    <t>Признак "Участие муниципального образования"</t>
  </si>
  <si>
    <t xml:space="preserve">Информационная система </t>
  </si>
  <si>
    <t>Плановые значения по кварталам/месяцам</t>
  </si>
  <si>
    <t>4. Мероприятия (результаты) ведомственного проекта</t>
  </si>
  <si>
    <t>Связь с показателями ведомственного проекта</t>
  </si>
  <si>
    <t xml:space="preserve">5. Финансовое обеспечение реализации ведомственного проекта 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</si>
  <si>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</si>
  <si>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</si>
  <si>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</si>
  <si>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</si>
  <si>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</si>
  <si>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Построено (реконструировано) автодорог в населенных пунктах</t>
  </si>
  <si>
    <t>1.3.</t>
  </si>
  <si>
    <t>1.4.</t>
  </si>
  <si>
    <t>1.5.</t>
  </si>
  <si>
    <t>в том числе:</t>
  </si>
  <si>
    <t>Наименование мероприятия (результата) и источники финансирования</t>
  </si>
  <si>
    <t>Наименование мероприятия (результата), объекта мероприятия (результата), контрольной точки</t>
  </si>
  <si>
    <t>Вид документа и характеристика мероприятия (результата)</t>
  </si>
  <si>
    <t xml:space="preserve">Обеспечены автодорогами с твердым покрытием населенные пункты и микрорайоны массовой жилищной застройки   </t>
  </si>
  <si>
    <t>только строительство на увеличение протяженности</t>
  </si>
  <si>
    <t xml:space="preserve">Построено сетей наружного освещения вдоль автодорог                         </t>
  </si>
  <si>
    <t>10 3 01 40380</t>
  </si>
  <si>
    <t>х</t>
  </si>
  <si>
    <t>Приобретение товаров, работ, услуг</t>
  </si>
  <si>
    <t>Закупка включена в план закупок</t>
  </si>
  <si>
    <t>Произведена приемка поставленных товаров, выполненных работ, оказанных услуг</t>
  </si>
  <si>
    <t>Произведена оплата поставленных товаров, выполненных работ, оказанных услуг по государственному контракту</t>
  </si>
  <si>
    <t>Единица измерения                       (по ОКЕИ)</t>
  </si>
  <si>
    <t>1.3.1.</t>
  </si>
  <si>
    <t xml:space="preserve"> 1.1.</t>
  </si>
  <si>
    <t xml:space="preserve"> 1.2.</t>
  </si>
  <si>
    <t xml:space="preserve">                                                               </t>
  </si>
  <si>
    <t>Срок реализации ведомственного проекта</t>
  </si>
  <si>
    <t>Нет</t>
  </si>
  <si>
    <t>Прогрессирующий</t>
  </si>
  <si>
    <t>Ведомственный проект</t>
  </si>
  <si>
    <t>Км</t>
  </si>
  <si>
    <t>№                               п/п</t>
  </si>
  <si>
    <t>Протяженность сети автомобильных дорог общего пользования регионального (межмуниципального)                                              и местного значения.                                                                                                                         Объем ввода в эксплуатацию после строительства и реконструкции автомобильных дорог общего пользования регионального (межмуниципального)                                                         и местного значения</t>
  </si>
  <si>
    <t>Признак  «Участие муниципального образования»</t>
  </si>
  <si>
    <t>Объем ввода в эксплуатацию после строительства и реконструкции автомобильных дорог общего пользования регионального (межмуниципального)                                                         и местного значения</t>
  </si>
  <si>
    <t xml:space="preserve">Да </t>
  </si>
  <si>
    <t>Наименование структурных элементов государственных программ вместе                          с наименованием государственной программы</t>
  </si>
  <si>
    <t>№                                    п/п</t>
  </si>
  <si>
    <t>Итого по ведомственному проекту</t>
  </si>
  <si>
    <t>ИТОГО</t>
  </si>
  <si>
    <t>№                                   п/п</t>
  </si>
  <si>
    <t>Копия формы  КС-3</t>
  </si>
  <si>
    <t xml:space="preserve">Размещено извещения о закупке </t>
  </si>
  <si>
    <t xml:space="preserve">Снимок экрана, отражающий размещение объекта на торговой площадке, ссылка                                                               на интернет-ресурс </t>
  </si>
  <si>
    <t>IV. Паспорт ведомственного проекта «Увеличение  протяженности автомобильных дорог и обеспечение транспортной доступности населенных пунктов  и районов индивидуальной жилищной застройки»                                                                                                                  (далее – ведомственный проект)</t>
  </si>
  <si>
    <t>Ведомственный проект  «Увеличение  протяженности автомобильных дорог и обеспечение транспортной доступности населенных пунктов  и районов индивидуальной жилищной застройки»</t>
  </si>
  <si>
    <t>Заместитель главы администрации городского округа по строительству</t>
  </si>
  <si>
    <t>Горяинов В.С.</t>
  </si>
  <si>
    <t>Связь с государственной программой   Белгородской области</t>
  </si>
  <si>
    <t>Построено дорог с твердым покрытием в населенных пунктах</t>
  </si>
  <si>
    <t>Строительство и реконструкция автомобильных дорог и проездов</t>
  </si>
  <si>
    <t>Выполнено устройство светофорных объектов</t>
  </si>
  <si>
    <t xml:space="preserve">Обеспечение автодорогами с твердым покрытием населенных пунктов и районов индивидуальной жилищной застройки   </t>
  </si>
  <si>
    <t>1.2.</t>
  </si>
  <si>
    <t>Построено (реконструировано) мостов и путепроводов</t>
  </si>
  <si>
    <t>Шт</t>
  </si>
  <si>
    <t xml:space="preserve">На конец 2025 года </t>
  </si>
  <si>
    <t xml:space="preserve">Выполнены строительно-монтажные работы по строительству (реконструкции) автомобильных дорог.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</si>
  <si>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Выполнены строительно-монтажные работы по строительству (реконструкции) искусственных сооружений на автомобильных дорогах.                                                                                                                                                                                                                                     </t>
  </si>
  <si>
    <t>Устройство светофорных объектов</t>
  </si>
  <si>
    <t xml:space="preserve">Выполнены строительно-монтажные работы по устройству светофорных объектов.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</si>
  <si>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 (всего), из них:</t>
  </si>
  <si>
    <t>Местный бюджет</t>
  </si>
  <si>
    <t>Федеральный бюджет</t>
  </si>
  <si>
    <t>13 3 01 44100</t>
  </si>
  <si>
    <t>Бюджет</t>
  </si>
  <si>
    <t>Всего на конец                            2025 года (тыс. рублей)</t>
  </si>
  <si>
    <t>6. Помесячный план исполнения областного бюджета в части бюджетных ассигнований, предусмотренных                                                                                                                                на финансовое обеспечение  реализации ведомственного проекта в 2025 году</t>
  </si>
  <si>
    <t>План реализации ведомственного проекта  «Увеличение  протяженности автомобильных дорог и обеспечение транспортной доступности населенных пунктов  и районов индивидуальной жилищной застройки»</t>
  </si>
  <si>
    <t>Строительство и реконструкция автомобильных дорог и проездов в 2027 году</t>
  </si>
  <si>
    <t>Строительство аавтомобильной дороги по ул. Изобретателей (подьезд к памятнику 17 гороев "Майсюкова будка)</t>
  </si>
  <si>
    <t>«Строительство автомобильных дорог в районе РИЗ «Вишенки» в г. Старый Оскол Белгородской области»</t>
  </si>
  <si>
    <t>«Строительство автомобильных дорог в РИЗ «Ладушки» в г. Старый Оскол Белгородской области»</t>
  </si>
  <si>
    <t xml:space="preserve">Обеспечение автодорогами с твердым покрытием населенных пунктов и микрорайонов индивидуальной жилищной застройки   </t>
  </si>
  <si>
    <t>Построено (реконструировано)  искусственных сооружений на автомобильных дорогах  в 2026 году</t>
  </si>
  <si>
    <t>Реконструкция моста через реку Осколец, ул. Зои Космодемьянской, г.Ст.Оскол</t>
  </si>
  <si>
    <t>1.2.2.</t>
  </si>
  <si>
    <t>Строительства моста через р.Осколец,улица Фрунзе,город Старый Оскол Белгородской области</t>
  </si>
  <si>
    <t>Построено (реконструировано)  искусственных сооружений на автомобильных дорогах  в 2027 году</t>
  </si>
  <si>
    <t>1.2.2.К.1.</t>
  </si>
  <si>
    <t>1.2.2.К.2.</t>
  </si>
  <si>
    <t>1.2.2.К.3.</t>
  </si>
  <si>
    <t>Устройство светофорных объектов в 2025 году</t>
  </si>
  <si>
    <t>1.3.1.К.1.</t>
  </si>
  <si>
    <t>1.3.1.К.2.</t>
  </si>
  <si>
    <t>1.3.1.К.3.</t>
  </si>
  <si>
    <t>1.3.1.К.4.</t>
  </si>
  <si>
    <t>Устройство светофорных объектов в 2026 году</t>
  </si>
  <si>
    <t xml:space="preserve">Устройство светофорного объекта по проспекту Алексея Угарова в районе ТЦ «Перекрёсток» мкр. Дубрава квартал 1- мкр. Космос  г. Старый Оскол Белгородской области </t>
  </si>
  <si>
    <t>Устройство светофорного объекта на пересечении ул. Наседкина и ул. Щепкина   г. Старый Оскол Белгородской области (с кнопкой)</t>
  </si>
  <si>
    <t>1.3.2.К.1.</t>
  </si>
  <si>
    <t>1.3.2.К.2.</t>
  </si>
  <si>
    <t>1.3.2.К.3.</t>
  </si>
  <si>
    <t>1.3.2.К.4.</t>
  </si>
  <si>
    <t>Устройство светофорного объекта Т7 на между микрорайонами Дубрава квартал 1 и Дубрава квартал 3 в районе ТЦ «Строймаркет»</t>
  </si>
  <si>
    <t>1.3.3.К.1.</t>
  </si>
  <si>
    <t>1.3.3.К.2.</t>
  </si>
  <si>
    <t>1.3.3.К.3.</t>
  </si>
  <si>
    <t>1.3.3.К.4.</t>
  </si>
  <si>
    <t>Устройство устройство полос накопления и переходно-скоростных полос для безопасного движения транспорта на проспекте им. А. Угарова (магистраль 1-1) в районе пересечения с ул. Николаевской в г. Старый Оскол   (светофорный объект на пересечении проспекта А. Угарова и улицы Николаевская)</t>
  </si>
  <si>
    <t>04 09</t>
  </si>
  <si>
    <t xml:space="preserve">Приложение                                                                              к ведомственному проекту                                                                «Увеличение  протяженности автомобильных дорог и обеспечение транспортной доступности населенных пунктов  и районов индивидуальной жилищной застройки» </t>
  </si>
  <si>
    <t>Директор МКУ «УКС» Старооскольского городского округа</t>
  </si>
  <si>
    <t>Ответственный за реализацию ведомственного проекта</t>
  </si>
  <si>
    <t>Заместитель начальника департамента строительства и архитектуры</t>
  </si>
  <si>
    <t>3. Помесячный план достижения показателей ведомственного проекта в 2025 году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</si>
</sst>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0.000"/>
  </numFmts>
  <fonts count="2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sz val="11"/>
      <color indexed="64"/>
      <name val="Calibri"/>
      <family val="2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12">
    <xf numFmtId="0" fontId="0" fillId="0" borderId="0"/>
    <xf numFmtId="0" fontId="2" fillId="0" borderId="0" applyNumberFormat="0" applyFill="0" applyBorder="0" applyAlignment="0" applyProtection="0"/>
    <xf numFmtId="0" fontId="11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1" fillId="0" borderId="0"/>
    <xf numFmtId="0" fontId="13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43" fontId="13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43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21" fillId="0" borderId="0" applyNumberFormat="0" applyFill="0" applyBorder="0" applyProtection="0"/>
    <xf numFmtId="0" fontId="22" fillId="0" borderId="0"/>
    <xf numFmtId="0" fontId="22" fillId="0" borderId="0"/>
    <xf numFmtId="0" fontId="20" fillId="0" borderId="0"/>
    <xf numFmtId="0" fontId="23" fillId="0" borderId="0"/>
    <xf numFmtId="0" fontId="23" fillId="0" borderId="0"/>
    <xf numFmtId="0" fontId="24" fillId="0" borderId="0"/>
    <xf numFmtId="0" fontId="20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0" fillId="0" borderId="0"/>
    <xf numFmtId="0" fontId="24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43" fontId="20" fillId="0" borderId="0" applyFont="0" applyFill="0" applyBorder="0" applyProtection="0"/>
    <xf numFmtId="0" fontId="24" fillId="0" borderId="0" applyFont="0" applyFill="0" applyBorder="0" applyProtection="0"/>
    <xf numFmtId="43" fontId="24" fillId="0" borderId="0" applyFont="0" applyFill="0" applyBorder="0" applyProtection="0"/>
    <xf numFmtId="0" fontId="13" fillId="0" borderId="0"/>
    <xf numFmtId="0" fontId="2" fillId="0" borderId="0" applyNumberFormat="0" applyFill="0" applyBorder="0" applyProtection="0"/>
    <xf numFmtId="0" fontId="18" fillId="0" borderId="0"/>
    <xf numFmtId="0" fontId="18" fillId="0" borderId="0"/>
    <xf numFmtId="0" fontId="13" fillId="0" borderId="0"/>
    <xf numFmtId="0" fontId="25" fillId="0" borderId="0"/>
    <xf numFmtId="0" fontId="25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3" fontId="13" fillId="0" borderId="0" applyFont="0" applyFill="0" applyBorder="0" applyProtection="0"/>
  </cellStyleXfs>
  <cellXfs count="245">
    <xf numFmtId="0" fontId="0" fillId="0" borderId="0" xfId="0"/>
    <xf numFmtId="0" fontId="4" fillId="0" borderId="0" xfId="0" applyFont="1"/>
    <xf numFmtId="0" fontId="6" fillId="0" borderId="0" xfId="1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Border="1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7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vertical="center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vertical="top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1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wrapText="1"/>
    </xf>
    <xf numFmtId="0" fontId="4" fillId="0" borderId="1" xfId="0" quotePrefix="1" applyFont="1" applyBorder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4" fontId="8" fillId="2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Border="1"/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/>
    <xf numFmtId="165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0" xfId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2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0" fontId="13" fillId="0" borderId="0" xfId="93" applyNumberFormat="1" applyFont="1" applyBorder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top" wrapText="1"/>
    </xf>
    <xf numFmtId="0" fontId="10" fillId="4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 vertical="top" wrapText="1"/>
    </xf>
    <xf numFmtId="165" fontId="4" fillId="4" borderId="1" xfId="0" applyNumberFormat="1" applyFont="1" applyFill="1" applyBorder="1" applyAlignment="1">
      <alignment horizontal="center" vertical="top" wrapText="1"/>
    </xf>
    <xf numFmtId="0" fontId="10" fillId="4" borderId="1" xfId="2" applyFont="1" applyFill="1" applyBorder="1" applyAlignment="1">
      <alignment vertical="top" wrapText="1"/>
    </xf>
    <xf numFmtId="166" fontId="4" fillId="4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8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7" fillId="0" borderId="0" xfId="0" applyNumberFormat="1" applyFont="1"/>
    <xf numFmtId="0" fontId="8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93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3" xfId="0" applyNumberFormat="1" applyFont="1" applyFill="1" applyBorder="1" applyAlignment="1">
      <alignment horizontal="center" vertical="center" wrapText="1"/>
    </xf>
    <xf numFmtId="0" fontId="10" fillId="5" borderId="1" xfId="0" applyNumberFormat="1" applyFont="1" applyFill="1" applyBorder="1" applyAlignment="1">
      <alignment horizontal="center" vertical="center" wrapText="1"/>
    </xf>
    <xf numFmtId="0" fontId="4" fillId="0" borderId="8" xfId="0" quotePrefix="1" applyFont="1" applyBorder="1" applyAlignment="1">
      <alignment horizontal="center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1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9" xfId="3" applyNumberFormat="1" applyFont="1" applyBorder="1" applyAlignment="1">
      <alignment horizontal="center" vertical="center" wrapText="1"/>
    </xf>
    <xf numFmtId="0" fontId="4" fillId="0" borderId="20" xfId="3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2" xfId="0" quotePrefix="1" applyFont="1" applyBorder="1" applyAlignment="1">
      <alignment horizontal="left" vertical="center" wrapText="1"/>
    </xf>
    <xf numFmtId="0" fontId="4" fillId="0" borderId="0" xfId="0" quotePrefix="1" applyFont="1" applyBorder="1" applyAlignment="1">
      <alignment horizontal="left" vertical="center" wrapText="1"/>
    </xf>
    <xf numFmtId="0" fontId="4" fillId="0" borderId="10" xfId="0" quotePrefix="1" applyFont="1" applyBorder="1" applyAlignment="1">
      <alignment horizontal="left" vertical="center" wrapText="1"/>
    </xf>
    <xf numFmtId="0" fontId="4" fillId="0" borderId="16" xfId="0" quotePrefix="1" applyFont="1" applyBorder="1" applyAlignment="1">
      <alignment horizontal="left" vertical="center" wrapText="1"/>
    </xf>
    <xf numFmtId="0" fontId="4" fillId="0" borderId="2" xfId="0" quotePrefix="1" applyFont="1" applyBorder="1" applyAlignment="1">
      <alignment horizontal="left" vertical="center" wrapText="1"/>
    </xf>
    <xf numFmtId="0" fontId="4" fillId="0" borderId="15" xfId="0" quotePrefix="1" applyFont="1" applyBorder="1" applyAlignment="1">
      <alignment horizontal="left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112">
    <cellStyle name="Гиперссылка" xfId="1" builtinId="8"/>
    <cellStyle name="Гиперссылка 2" xfId="30"/>
    <cellStyle name="Гиперссылка 2 2" xfId="51"/>
    <cellStyle name="Гиперссылка 2 2 2" xfId="84"/>
    <cellStyle name="Обычный" xfId="0" builtinId="0"/>
    <cellStyle name="Обычный 10" xfId="11"/>
    <cellStyle name="Обычный 10 2" xfId="52"/>
    <cellStyle name="Обычный 10 2 2" xfId="85"/>
    <cellStyle name="Обычный 11" xfId="12"/>
    <cellStyle name="Обычный 11 2" xfId="53"/>
    <cellStyle name="Обычный 11 2 2" xfId="86"/>
    <cellStyle name="Обычный 12" xfId="7"/>
    <cellStyle name="Обычный 12 2" xfId="54"/>
    <cellStyle name="Обычный 12 2 2" xfId="87"/>
    <cellStyle name="Обычный 13" xfId="27"/>
    <cellStyle name="Обычный 13 2" xfId="55"/>
    <cellStyle name="Обычный 13 2 2" xfId="88"/>
    <cellStyle name="Обычный 14" xfId="26"/>
    <cellStyle name="Обычный 14 2" xfId="56"/>
    <cellStyle name="Обычный 14 2 2" xfId="89"/>
    <cellStyle name="Обычный 15" xfId="5"/>
    <cellStyle name="Обычный 15 2" xfId="57"/>
    <cellStyle name="Обычный 16" xfId="31"/>
    <cellStyle name="Обычный 16 2" xfId="45"/>
    <cellStyle name="Обычный 16 3" xfId="58"/>
    <cellStyle name="Обычный 16 3 2" xfId="90"/>
    <cellStyle name="Обычный 17" xfId="32"/>
    <cellStyle name="Обычный 17 2" xfId="46"/>
    <cellStyle name="Обычный 17 3" xfId="59"/>
    <cellStyle name="Обычный 17 3 2" xfId="91"/>
    <cellStyle name="Обычный 18" xfId="36"/>
    <cellStyle name="Обычный 18 2" xfId="48"/>
    <cellStyle name="Обычный 18 3" xfId="60"/>
    <cellStyle name="Обычный 18 3 2" xfId="92"/>
    <cellStyle name="Обычный 19" xfId="50"/>
    <cellStyle name="Обычный 19 2" xfId="83"/>
    <cellStyle name="Обычный 2" xfId="2"/>
    <cellStyle name="Обычный 2 2" xfId="13"/>
    <cellStyle name="Обычный 2 2 2" xfId="39"/>
    <cellStyle name="Обычный 2 2 3" xfId="62"/>
    <cellStyle name="Обычный 2 2 3 2" xfId="94"/>
    <cellStyle name="Обычный 2 3" xfId="14"/>
    <cellStyle name="Обычный 2 3 2" xfId="40"/>
    <cellStyle name="Обычный 2 3 3" xfId="63"/>
    <cellStyle name="Обычный 2 3 3 2" xfId="95"/>
    <cellStyle name="Обычный 2 4" xfId="10"/>
    <cellStyle name="Обычный 2 4 2" xfId="64"/>
    <cellStyle name="Обычный 2 5" xfId="33"/>
    <cellStyle name="Обычный 2 5 2" xfId="65"/>
    <cellStyle name="Обычный 2 5 2 2" xfId="96"/>
    <cellStyle name="Обычный 2 6" xfId="34"/>
    <cellStyle name="Обычный 2 6 2" xfId="47"/>
    <cellStyle name="Обычный 2 6 3" xfId="66"/>
    <cellStyle name="Обычный 2 6 3 2" xfId="97"/>
    <cellStyle name="Обычный 2 7" xfId="37"/>
    <cellStyle name="Обычный 2 7 2" xfId="49"/>
    <cellStyle name="Обычный 2 7 3" xfId="67"/>
    <cellStyle name="Обычный 2 7 3 2" xfId="98"/>
    <cellStyle name="Обычный 2 8" xfId="61"/>
    <cellStyle name="Обычный 2 8 2" xfId="93"/>
    <cellStyle name="Обычный 2 9" xfId="4"/>
    <cellStyle name="Обычный 20" xfId="3"/>
    <cellStyle name="Обычный 21_Белгородская область хотелки районов" xfId="15"/>
    <cellStyle name="Обычный 3" xfId="9"/>
    <cellStyle name="Обычный 3 2" xfId="35"/>
    <cellStyle name="Обычный 3 2 2" xfId="69"/>
    <cellStyle name="Обычный 3 2 2 2" xfId="100"/>
    <cellStyle name="Обычный 3 3" xfId="68"/>
    <cellStyle name="Обычный 3 3 2" xfId="99"/>
    <cellStyle name="Обычный 4" xfId="16"/>
    <cellStyle name="Обычный 4 2" xfId="17"/>
    <cellStyle name="Обычный 4 2 2" xfId="18"/>
    <cellStyle name="Обычный 4 2 2 2" xfId="8"/>
    <cellStyle name="Обычный 4 2 2 2 2" xfId="38"/>
    <cellStyle name="Обычный 4 2 2 2 3" xfId="73"/>
    <cellStyle name="Обычный 4 2 2 2 3 2" xfId="104"/>
    <cellStyle name="Обычный 4 2 2 3" xfId="43"/>
    <cellStyle name="Обычный 4 2 2 4" xfId="72"/>
    <cellStyle name="Обычный 4 2 2 4 2" xfId="103"/>
    <cellStyle name="Обычный 4 2 3" xfId="42"/>
    <cellStyle name="Обычный 4 2 4" xfId="71"/>
    <cellStyle name="Обычный 4 2 4 2" xfId="102"/>
    <cellStyle name="Обычный 4 3" xfId="41"/>
    <cellStyle name="Обычный 4 4" xfId="70"/>
    <cellStyle name="Обычный 4 4 2" xfId="101"/>
    <cellStyle name="Обычный 5" xfId="19"/>
    <cellStyle name="Обычный 5 2" xfId="74"/>
    <cellStyle name="Обычный 5 2 2" xfId="105"/>
    <cellStyle name="Обычный 6" xfId="23"/>
    <cellStyle name="Обычный 6 2" xfId="75"/>
    <cellStyle name="Обычный 6 2 2" xfId="106"/>
    <cellStyle name="Обычный 7" xfId="24"/>
    <cellStyle name="Обычный 7 2" xfId="76"/>
    <cellStyle name="Обычный 7 2 2" xfId="107"/>
    <cellStyle name="Обычный 8" xfId="25"/>
    <cellStyle name="Обычный 8 2" xfId="77"/>
    <cellStyle name="Обычный 8 2 2" xfId="108"/>
    <cellStyle name="Обычный 9" xfId="20"/>
    <cellStyle name="Обычный 9 2" xfId="21"/>
    <cellStyle name="Обычный 9 2 2" xfId="79"/>
    <cellStyle name="Обычный 9 2 2 2" xfId="110"/>
    <cellStyle name="Обычный 9 3" xfId="78"/>
    <cellStyle name="Обычный 9 3 2" xfId="109"/>
    <cellStyle name="Стиль 1" xfId="6"/>
    <cellStyle name="Финансовый 2" xfId="22"/>
    <cellStyle name="Финансовый 2 2" xfId="29"/>
    <cellStyle name="Финансовый 2 2 2" xfId="81"/>
    <cellStyle name="Финансовый 2 3" xfId="44"/>
    <cellStyle name="Финансовый 2 4" xfId="80"/>
    <cellStyle name="Финансовый 2 4 2" xfId="111"/>
    <cellStyle name="Финансовый 3" xfId="28"/>
    <cellStyle name="Финансовый 3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T14"/>
  <sheetViews>
    <sheetView view="pageBreakPreview" zoomScale="80" zoomScaleNormal="80" zoomScaleSheetLayoutView="80" workbookViewId="0">
      <selection activeCell="B7" sqref="B7:F7"/>
    </sheetView>
  </sheetViews>
  <sheetFormatPr defaultColWidth="9.109375" defaultRowHeight="15.6"/>
  <cols>
    <col min="1" max="1" width="56.88671875" style="6" customWidth="1"/>
    <col min="2" max="2" width="6" style="6" customWidth="1"/>
    <col min="3" max="3" width="33" style="6" customWidth="1"/>
    <col min="4" max="4" width="19.33203125" style="6" customWidth="1"/>
    <col min="5" max="5" width="16.44140625" style="6" customWidth="1"/>
    <col min="6" max="6" width="20.44140625" style="6" customWidth="1"/>
    <col min="7" max="7" width="26.6640625" style="6" customWidth="1"/>
    <col min="8" max="16384" width="9.109375" style="6"/>
  </cols>
  <sheetData>
    <row r="1" spans="1:20" ht="73.5" customHeight="1">
      <c r="A1" s="169" t="s">
        <v>168</v>
      </c>
      <c r="B1" s="169"/>
      <c r="C1" s="169"/>
      <c r="D1" s="169"/>
      <c r="E1" s="169"/>
      <c r="F1" s="169"/>
      <c r="T1" s="6" t="s">
        <v>149</v>
      </c>
    </row>
    <row r="2" spans="1:20" ht="27" customHeight="1">
      <c r="A2" s="170" t="s">
        <v>2</v>
      </c>
      <c r="B2" s="170"/>
      <c r="C2" s="170"/>
      <c r="D2" s="170"/>
      <c r="E2" s="170"/>
      <c r="F2" s="170"/>
    </row>
    <row r="3" spans="1:20" ht="27" customHeight="1">
      <c r="A3" s="46"/>
      <c r="B3" s="46"/>
      <c r="C3" s="46"/>
      <c r="D3" s="46"/>
      <c r="E3" s="46"/>
      <c r="F3" s="46"/>
    </row>
    <row r="4" spans="1:20" ht="81.75" customHeight="1">
      <c r="A4" s="29" t="s">
        <v>169</v>
      </c>
      <c r="B4" s="171"/>
      <c r="C4" s="171"/>
      <c r="D4" s="115" t="s">
        <v>150</v>
      </c>
      <c r="E4" s="31">
        <v>45658</v>
      </c>
      <c r="F4" s="31">
        <v>47848</v>
      </c>
    </row>
    <row r="5" spans="1:20" ht="33.6" customHeight="1">
      <c r="A5" s="30" t="s">
        <v>115</v>
      </c>
      <c r="B5" s="167" t="s">
        <v>170</v>
      </c>
      <c r="C5" s="173"/>
      <c r="D5" s="173"/>
      <c r="E5" s="173"/>
      <c r="F5" s="168"/>
    </row>
    <row r="6" spans="1:20" ht="51.75" customHeight="1">
      <c r="A6" s="30" t="s">
        <v>227</v>
      </c>
      <c r="B6" s="167" t="s">
        <v>228</v>
      </c>
      <c r="C6" s="173"/>
      <c r="D6" s="173"/>
      <c r="E6" s="173"/>
      <c r="F6" s="168"/>
    </row>
    <row r="7" spans="1:20" ht="51" customHeight="1">
      <c r="A7" s="30" t="s">
        <v>45</v>
      </c>
      <c r="B7" s="167" t="s">
        <v>226</v>
      </c>
      <c r="C7" s="173"/>
      <c r="D7" s="173"/>
      <c r="E7" s="173"/>
      <c r="F7" s="168"/>
    </row>
    <row r="8" spans="1:20" ht="47.25" hidden="1" customHeight="1">
      <c r="A8" s="15" t="s">
        <v>16</v>
      </c>
      <c r="B8" s="172"/>
      <c r="C8" s="172"/>
      <c r="D8" s="172"/>
      <c r="E8" s="172"/>
      <c r="F8" s="172"/>
    </row>
    <row r="9" spans="1:20" ht="56.25" customHeight="1">
      <c r="A9" s="134" t="s">
        <v>172</v>
      </c>
      <c r="B9" s="167" t="s">
        <v>47</v>
      </c>
      <c r="C9" s="168"/>
      <c r="D9" s="167" t="s">
        <v>46</v>
      </c>
      <c r="E9" s="173"/>
      <c r="F9" s="168"/>
    </row>
    <row r="10" spans="1:20">
      <c r="A10" s="3"/>
      <c r="B10" s="3"/>
      <c r="C10" s="3"/>
      <c r="D10" s="3"/>
      <c r="E10" s="3"/>
      <c r="F10" s="3"/>
    </row>
    <row r="11" spans="1:20">
      <c r="A11" s="1"/>
      <c r="B11" s="1"/>
      <c r="C11" s="1"/>
      <c r="D11" s="1"/>
      <c r="E11" s="1"/>
      <c r="F11" s="1"/>
    </row>
    <row r="12" spans="1:20">
      <c r="B12" s="1"/>
      <c r="C12" s="1"/>
      <c r="D12" s="1"/>
      <c r="E12" s="1"/>
      <c r="F12" s="1"/>
    </row>
    <row r="13" spans="1:20">
      <c r="B13" s="1"/>
      <c r="C13" s="1"/>
      <c r="D13" s="1"/>
      <c r="E13" s="1"/>
      <c r="F13" s="1"/>
    </row>
    <row r="14" spans="1:20">
      <c r="B14" s="1"/>
      <c r="C14" s="1"/>
      <c r="D14" s="1"/>
      <c r="E14" s="1"/>
      <c r="F14" s="1"/>
    </row>
  </sheetData>
  <mergeCells count="10">
    <mergeCell ref="B9:C9"/>
    <mergeCell ref="A1:F1"/>
    <mergeCell ref="A2:F2"/>
    <mergeCell ref="B4:C4"/>
    <mergeCell ref="B8:C8"/>
    <mergeCell ref="D9:F9"/>
    <mergeCell ref="D8:F8"/>
    <mergeCell ref="B5:F5"/>
    <mergeCell ref="B6:F6"/>
    <mergeCell ref="B7:F7"/>
  </mergeCells>
  <printOptions horizontalCentered="1"/>
  <pageMargins left="0.59055118110236227" right="0.59055118110236227" top="1.1811023622047245" bottom="0.59055118110236227" header="0.31496062992125984" footer="0.31496062992125984"/>
  <pageSetup paperSize="9" scale="85" firstPageNumber="25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Q20"/>
  <sheetViews>
    <sheetView view="pageBreakPreview" zoomScale="80" zoomScaleNormal="90" zoomScaleSheetLayoutView="80" workbookViewId="0">
      <selection activeCell="B8" sqref="B8:N8"/>
    </sheetView>
  </sheetViews>
  <sheetFormatPr defaultColWidth="9.109375" defaultRowHeight="15.6"/>
  <cols>
    <col min="1" max="1" width="6.109375" style="3" customWidth="1"/>
    <col min="2" max="2" width="51.5546875" style="3" customWidth="1"/>
    <col min="3" max="3" width="18.33203125" style="3" customWidth="1"/>
    <col min="4" max="4" width="20.88671875" style="3" customWidth="1"/>
    <col min="5" max="5" width="13.33203125" style="3" customWidth="1"/>
    <col min="6" max="6" width="11.88671875" style="3" customWidth="1"/>
    <col min="7" max="7" width="9.33203125" style="3" customWidth="1"/>
    <col min="8" max="13" width="9.109375" style="3"/>
    <col min="14" max="14" width="15.5546875" style="3" customWidth="1"/>
    <col min="15" max="16" width="19.6640625" style="3" hidden="1" customWidth="1"/>
    <col min="17" max="16384" width="9.109375" style="3"/>
  </cols>
  <sheetData>
    <row r="1" spans="1:17">
      <c r="A1" s="2" t="str">
        <f>HYPERLINK("#Оглавление!A1","Назад в оглавление")</f>
        <v>Назад в оглавление</v>
      </c>
    </row>
    <row r="2" spans="1:17" ht="27" customHeight="1">
      <c r="A2" s="178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</row>
    <row r="3" spans="1:17" ht="24.75" customHeight="1">
      <c r="A3" s="177" t="s">
        <v>116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4"/>
    </row>
    <row r="4" spans="1:17" ht="24.75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"/>
    </row>
    <row r="5" spans="1:17" ht="27.75" customHeight="1">
      <c r="A5" s="179" t="s">
        <v>0</v>
      </c>
      <c r="B5" s="181" t="s">
        <v>48</v>
      </c>
      <c r="C5" s="179" t="s">
        <v>4</v>
      </c>
      <c r="D5" s="179" t="s">
        <v>25</v>
      </c>
      <c r="E5" s="179" t="s">
        <v>5</v>
      </c>
      <c r="F5" s="179" t="s">
        <v>6</v>
      </c>
      <c r="G5" s="179"/>
      <c r="H5" s="182"/>
      <c r="I5" s="182"/>
      <c r="J5" s="182"/>
      <c r="K5" s="182"/>
      <c r="L5" s="182"/>
      <c r="M5" s="183"/>
      <c r="N5" s="179" t="s">
        <v>24</v>
      </c>
      <c r="O5" s="184" t="s">
        <v>117</v>
      </c>
      <c r="P5" s="180" t="s">
        <v>118</v>
      </c>
    </row>
    <row r="6" spans="1:17" ht="34.5" customHeight="1">
      <c r="A6" s="179"/>
      <c r="B6" s="181"/>
      <c r="C6" s="179"/>
      <c r="D6" s="179"/>
      <c r="E6" s="179"/>
      <c r="F6" s="128" t="s">
        <v>7</v>
      </c>
      <c r="G6" s="128" t="s">
        <v>8</v>
      </c>
      <c r="H6" s="128">
        <v>2025</v>
      </c>
      <c r="I6" s="128">
        <v>2026</v>
      </c>
      <c r="J6" s="128">
        <v>2027</v>
      </c>
      <c r="K6" s="128">
        <v>2028</v>
      </c>
      <c r="L6" s="128">
        <v>2029</v>
      </c>
      <c r="M6" s="128">
        <v>2030</v>
      </c>
      <c r="N6" s="179"/>
      <c r="O6" s="185"/>
      <c r="P6" s="180"/>
    </row>
    <row r="7" spans="1:17" ht="33" customHeight="1">
      <c r="A7" s="119">
        <v>1</v>
      </c>
      <c r="B7" s="119">
        <v>2</v>
      </c>
      <c r="C7" s="119">
        <v>3</v>
      </c>
      <c r="D7" s="119">
        <v>4</v>
      </c>
      <c r="E7" s="119">
        <v>5</v>
      </c>
      <c r="F7" s="119">
        <v>6</v>
      </c>
      <c r="G7" s="119">
        <v>7</v>
      </c>
      <c r="H7" s="119">
        <v>8</v>
      </c>
      <c r="I7" s="119">
        <v>9</v>
      </c>
      <c r="J7" s="119">
        <v>10</v>
      </c>
      <c r="K7" s="119">
        <v>11</v>
      </c>
      <c r="L7" s="119">
        <v>12</v>
      </c>
      <c r="M7" s="119">
        <v>13</v>
      </c>
      <c r="N7" s="119">
        <v>14</v>
      </c>
      <c r="O7" s="110">
        <v>16</v>
      </c>
      <c r="P7" s="84">
        <v>17</v>
      </c>
    </row>
    <row r="8" spans="1:17" ht="37.799999999999997" customHeight="1">
      <c r="A8" s="120" t="s">
        <v>1</v>
      </c>
      <c r="B8" s="174" t="s">
        <v>176</v>
      </c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6"/>
      <c r="O8" s="111"/>
      <c r="P8" s="84"/>
    </row>
    <row r="9" spans="1:17" ht="81" customHeight="1">
      <c r="A9" s="22" t="s">
        <v>17</v>
      </c>
      <c r="B9" s="42" t="s">
        <v>173</v>
      </c>
      <c r="C9" s="84" t="s">
        <v>153</v>
      </c>
      <c r="D9" s="84" t="s">
        <v>152</v>
      </c>
      <c r="E9" s="43" t="s">
        <v>154</v>
      </c>
      <c r="F9" s="145">
        <v>0</v>
      </c>
      <c r="G9" s="59">
        <v>2023</v>
      </c>
      <c r="H9" s="92"/>
      <c r="I9" s="92"/>
      <c r="J9" s="92">
        <v>15.6</v>
      </c>
      <c r="K9" s="92"/>
      <c r="L9" s="92"/>
      <c r="M9" s="92"/>
      <c r="N9" s="84" t="s">
        <v>151</v>
      </c>
      <c r="O9" s="110" t="s">
        <v>50</v>
      </c>
      <c r="P9" s="84" t="s">
        <v>78</v>
      </c>
    </row>
    <row r="10" spans="1:17" ht="81" customHeight="1">
      <c r="A10" s="143" t="s">
        <v>177</v>
      </c>
      <c r="B10" s="42" t="s">
        <v>178</v>
      </c>
      <c r="C10" s="84" t="s">
        <v>153</v>
      </c>
      <c r="D10" s="84" t="s">
        <v>152</v>
      </c>
      <c r="E10" s="43" t="s">
        <v>179</v>
      </c>
      <c r="F10" s="145">
        <v>0</v>
      </c>
      <c r="G10" s="59">
        <v>2023</v>
      </c>
      <c r="H10" s="144"/>
      <c r="I10" s="144">
        <v>1</v>
      </c>
      <c r="J10" s="144">
        <v>1</v>
      </c>
      <c r="K10" s="92"/>
      <c r="L10" s="92"/>
      <c r="M10" s="92"/>
      <c r="N10" s="9" t="s">
        <v>151</v>
      </c>
      <c r="O10" s="110"/>
      <c r="P10" s="84"/>
    </row>
    <row r="11" spans="1:17" ht="90" customHeight="1">
      <c r="A11" s="22" t="s">
        <v>129</v>
      </c>
      <c r="B11" s="42" t="s">
        <v>175</v>
      </c>
      <c r="C11" s="84" t="s">
        <v>153</v>
      </c>
      <c r="D11" s="84" t="s">
        <v>152</v>
      </c>
      <c r="E11" s="43" t="s">
        <v>179</v>
      </c>
      <c r="F11" s="142">
        <f>16+28</f>
        <v>44</v>
      </c>
      <c r="G11" s="59">
        <v>2023</v>
      </c>
      <c r="H11" s="142">
        <f>8+8+6+2</f>
        <v>24</v>
      </c>
      <c r="I11" s="142">
        <v>2</v>
      </c>
      <c r="J11" s="51"/>
      <c r="K11" s="51"/>
      <c r="L11" s="51"/>
      <c r="M11" s="51"/>
      <c r="N11" s="9" t="s">
        <v>151</v>
      </c>
      <c r="O11" s="110" t="s">
        <v>50</v>
      </c>
      <c r="P11" s="84" t="s">
        <v>78</v>
      </c>
    </row>
    <row r="12" spans="1:17" ht="52.5" hidden="1" customHeight="1">
      <c r="A12" s="22" t="s">
        <v>17</v>
      </c>
      <c r="B12" s="42" t="s">
        <v>79</v>
      </c>
      <c r="C12" s="57" t="s">
        <v>76</v>
      </c>
      <c r="D12" s="84" t="s">
        <v>98</v>
      </c>
      <c r="E12" s="43" t="s">
        <v>49</v>
      </c>
      <c r="F12" s="57">
        <v>4.2</v>
      </c>
      <c r="G12" s="57">
        <v>2022</v>
      </c>
      <c r="H12" s="59">
        <f>1.5+2.1</f>
        <v>3.6</v>
      </c>
      <c r="I12" s="57">
        <v>4.0519999999999996</v>
      </c>
      <c r="J12" s="57">
        <v>8.0570000000000004</v>
      </c>
      <c r="K12" s="57">
        <v>4.7770000000000001</v>
      </c>
      <c r="L12" s="57">
        <v>16.702000000000002</v>
      </c>
      <c r="M12" s="57">
        <v>18.009</v>
      </c>
      <c r="N12" s="9" t="s">
        <v>51</v>
      </c>
      <c r="O12" s="9" t="s">
        <v>51</v>
      </c>
      <c r="P12" s="68" t="s">
        <v>78</v>
      </c>
    </row>
    <row r="13" spans="1:17" ht="52.5" hidden="1" customHeight="1">
      <c r="A13" s="22"/>
      <c r="B13" s="93" t="s">
        <v>137</v>
      </c>
      <c r="C13" s="94"/>
      <c r="D13" s="94"/>
      <c r="E13" s="95"/>
      <c r="F13" s="94"/>
      <c r="G13" s="94"/>
      <c r="H13" s="94">
        <v>2.1</v>
      </c>
      <c r="I13" s="94">
        <v>3.7130000000000001</v>
      </c>
      <c r="J13" s="94">
        <v>0.6</v>
      </c>
      <c r="K13" s="99">
        <f>1.564+3.213</f>
        <v>4.7770000000000001</v>
      </c>
      <c r="L13" s="94">
        <f>8.3+7.287+1.115</f>
        <v>16.701999999999998</v>
      </c>
      <c r="M13" s="96">
        <v>16.178999999999998</v>
      </c>
      <c r="N13" s="9"/>
      <c r="O13" s="9"/>
      <c r="P13" s="84"/>
    </row>
    <row r="14" spans="1:17" ht="52.5" hidden="1" customHeight="1">
      <c r="A14" s="22" t="s">
        <v>18</v>
      </c>
      <c r="B14" s="45" t="s">
        <v>80</v>
      </c>
      <c r="C14" s="58" t="s">
        <v>76</v>
      </c>
      <c r="D14" s="84" t="s">
        <v>98</v>
      </c>
      <c r="E14" s="43" t="s">
        <v>81</v>
      </c>
      <c r="F14" s="57"/>
      <c r="G14" s="57">
        <v>2022</v>
      </c>
      <c r="H14" s="59">
        <v>24.72</v>
      </c>
      <c r="I14" s="57">
        <v>50.26</v>
      </c>
      <c r="J14" s="57"/>
      <c r="K14" s="60">
        <v>105.6</v>
      </c>
      <c r="L14" s="57"/>
      <c r="M14" s="11"/>
      <c r="N14" s="9" t="s">
        <v>51</v>
      </c>
      <c r="O14" s="9" t="s">
        <v>51</v>
      </c>
      <c r="P14" s="68" t="s">
        <v>78</v>
      </c>
    </row>
    <row r="15" spans="1:17" s="11" customFormat="1" ht="54" hidden="1" customHeight="1">
      <c r="A15" s="22" t="s">
        <v>63</v>
      </c>
      <c r="B15" s="98" t="s">
        <v>60</v>
      </c>
      <c r="C15" s="94" t="s">
        <v>76</v>
      </c>
      <c r="D15" s="94" t="s">
        <v>98</v>
      </c>
      <c r="E15" s="95" t="s">
        <v>49</v>
      </c>
      <c r="F15" s="97">
        <v>4.1020000000000003</v>
      </c>
      <c r="G15" s="94">
        <v>2023</v>
      </c>
      <c r="H15" s="94"/>
      <c r="I15" s="97"/>
      <c r="J15" s="97">
        <v>60</v>
      </c>
      <c r="K15" s="97">
        <v>60</v>
      </c>
      <c r="L15" s="97">
        <v>60</v>
      </c>
      <c r="M15" s="97">
        <v>60</v>
      </c>
      <c r="N15" s="9" t="s">
        <v>51</v>
      </c>
      <c r="O15" s="70" t="s">
        <v>50</v>
      </c>
      <c r="P15" s="68" t="s">
        <v>78</v>
      </c>
    </row>
    <row r="16" spans="1:17" s="11" customFormat="1" ht="48.75" hidden="1" customHeight="1">
      <c r="A16" s="22" t="s">
        <v>68</v>
      </c>
      <c r="B16" s="93" t="s">
        <v>64</v>
      </c>
      <c r="C16" s="94" t="s">
        <v>76</v>
      </c>
      <c r="D16" s="94" t="s">
        <v>98</v>
      </c>
      <c r="E16" s="95" t="s">
        <v>49</v>
      </c>
      <c r="F16" s="97">
        <v>5.9585000000000008</v>
      </c>
      <c r="G16" s="94">
        <v>2022</v>
      </c>
      <c r="H16" s="94"/>
      <c r="I16" s="94"/>
      <c r="J16" s="94"/>
      <c r="K16" s="94"/>
      <c r="L16" s="94"/>
      <c r="M16" s="94"/>
      <c r="N16" s="9" t="s">
        <v>51</v>
      </c>
      <c r="O16" s="40" t="s">
        <v>50</v>
      </c>
      <c r="P16" s="68" t="s">
        <v>78</v>
      </c>
    </row>
    <row r="17" spans="1:16" ht="52.5" hidden="1" customHeight="1">
      <c r="A17" s="22" t="s">
        <v>72</v>
      </c>
      <c r="B17" s="42" t="s">
        <v>61</v>
      </c>
      <c r="C17" s="58" t="s">
        <v>76</v>
      </c>
      <c r="D17" s="84" t="s">
        <v>98</v>
      </c>
      <c r="E17" s="43" t="s">
        <v>62</v>
      </c>
      <c r="F17" s="9">
        <v>77.7</v>
      </c>
      <c r="G17" s="40">
        <v>2023</v>
      </c>
      <c r="H17" s="56"/>
      <c r="I17" s="56"/>
      <c r="J17" s="76"/>
      <c r="K17" s="76"/>
      <c r="L17" s="76"/>
      <c r="M17" s="76"/>
      <c r="N17" s="9" t="s">
        <v>51</v>
      </c>
      <c r="O17" s="40" t="s">
        <v>50</v>
      </c>
      <c r="P17" s="68" t="s">
        <v>78</v>
      </c>
    </row>
    <row r="18" spans="1:16" ht="42.75" hidden="1" customHeight="1">
      <c r="A18" s="22" t="s">
        <v>68</v>
      </c>
      <c r="B18" s="53" t="s">
        <v>71</v>
      </c>
      <c r="C18" s="58" t="s">
        <v>76</v>
      </c>
      <c r="D18" s="84" t="s">
        <v>98</v>
      </c>
      <c r="E18" s="9" t="s">
        <v>73</v>
      </c>
      <c r="F18" s="9">
        <v>12</v>
      </c>
      <c r="G18" s="9">
        <v>2022</v>
      </c>
      <c r="H18" s="9">
        <v>5</v>
      </c>
      <c r="I18" s="9">
        <v>5</v>
      </c>
      <c r="J18" s="9">
        <v>5</v>
      </c>
      <c r="K18" s="9">
        <v>5</v>
      </c>
      <c r="L18" s="9">
        <v>5</v>
      </c>
      <c r="M18" s="9">
        <v>5</v>
      </c>
      <c r="N18" s="9" t="s">
        <v>51</v>
      </c>
      <c r="O18" s="9" t="s">
        <v>51</v>
      </c>
      <c r="P18" s="68" t="s">
        <v>78</v>
      </c>
    </row>
    <row r="19" spans="1:16">
      <c r="A19" s="23"/>
    </row>
    <row r="20" spans="1:16">
      <c r="A20" s="24"/>
    </row>
  </sheetData>
  <mergeCells count="13">
    <mergeCell ref="B8:N8"/>
    <mergeCell ref="A3:P3"/>
    <mergeCell ref="A2:P2"/>
    <mergeCell ref="N5:N6"/>
    <mergeCell ref="P5:P6"/>
    <mergeCell ref="A5:A6"/>
    <mergeCell ref="B5:B6"/>
    <mergeCell ref="C5:C6"/>
    <mergeCell ref="E5:E6"/>
    <mergeCell ref="F5:G5"/>
    <mergeCell ref="H5:M5"/>
    <mergeCell ref="D5:D6"/>
    <mergeCell ref="O5:O6"/>
  </mergeCells>
  <printOptions horizontalCentered="1"/>
  <pageMargins left="0.39370078740157483" right="0.39370078740157483" top="1.1811023622047245" bottom="0.59055118110236227" header="0.31496062992125984" footer="0.31496062992125984"/>
  <pageSetup paperSize="9" scale="65" firstPageNumber="26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Q17"/>
  <sheetViews>
    <sheetView view="pageBreakPreview" zoomScale="80" zoomScaleNormal="80" zoomScaleSheetLayoutView="80" workbookViewId="0">
      <selection activeCell="D11" sqref="D11"/>
    </sheetView>
  </sheetViews>
  <sheetFormatPr defaultColWidth="9.109375" defaultRowHeight="13.8"/>
  <cols>
    <col min="1" max="1" width="7.33203125" style="8" bestFit="1" customWidth="1"/>
    <col min="2" max="2" width="52" style="8" customWidth="1"/>
    <col min="3" max="3" width="17.5546875" style="8" customWidth="1"/>
    <col min="4" max="4" width="12.44140625" style="8" customWidth="1"/>
    <col min="5" max="5" width="10" style="8" customWidth="1"/>
    <col min="6" max="6" width="11.109375" style="8" customWidth="1"/>
    <col min="7" max="8" width="9.6640625" style="8" customWidth="1"/>
    <col min="9" max="9" width="9.5546875" style="8" customWidth="1"/>
    <col min="10" max="11" width="9.6640625" style="8" customWidth="1"/>
    <col min="12" max="12" width="9.5546875" style="8" customWidth="1"/>
    <col min="13" max="13" width="10.6640625" style="8" customWidth="1"/>
    <col min="14" max="14" width="8.88671875" style="8" customWidth="1"/>
    <col min="15" max="15" width="9.33203125" style="13" customWidth="1"/>
    <col min="16" max="16" width="13.44140625" style="8" customWidth="1"/>
    <col min="17" max="16384" width="9.109375" style="8"/>
  </cols>
  <sheetData>
    <row r="1" spans="1:17" ht="15.6">
      <c r="A1" s="55" t="str">
        <f>HYPERLINK("#Оглавление!A1","Назад в оглавление")</f>
        <v>Назад в оглавление</v>
      </c>
      <c r="B1" s="1"/>
      <c r="C1" s="1"/>
      <c r="D1" s="1"/>
    </row>
    <row r="2" spans="1:17" ht="30.75" customHeight="1">
      <c r="A2" s="178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</row>
    <row r="3" spans="1:17" s="19" customFormat="1" ht="40.5" customHeight="1">
      <c r="A3" s="186" t="s">
        <v>229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</row>
    <row r="4" spans="1:17" s="19" customFormat="1" ht="32.2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17" s="19" customFormat="1" ht="29.25" customHeight="1">
      <c r="A5" s="179" t="s">
        <v>155</v>
      </c>
      <c r="B5" s="179" t="s">
        <v>48</v>
      </c>
      <c r="C5" s="179" t="s">
        <v>4</v>
      </c>
      <c r="D5" s="179" t="s">
        <v>5</v>
      </c>
      <c r="E5" s="181" t="s">
        <v>119</v>
      </c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79" t="s">
        <v>180</v>
      </c>
    </row>
    <row r="6" spans="1:17" s="19" customFormat="1" ht="29.25" customHeight="1">
      <c r="A6" s="179"/>
      <c r="B6" s="179"/>
      <c r="C6" s="179"/>
      <c r="D6" s="179"/>
      <c r="E6" s="86" t="s">
        <v>52</v>
      </c>
      <c r="F6" s="86" t="s">
        <v>53</v>
      </c>
      <c r="G6" s="86" t="s">
        <v>26</v>
      </c>
      <c r="H6" s="86" t="s">
        <v>54</v>
      </c>
      <c r="I6" s="86" t="s">
        <v>10</v>
      </c>
      <c r="J6" s="86" t="s">
        <v>11</v>
      </c>
      <c r="K6" s="86" t="s">
        <v>12</v>
      </c>
      <c r="L6" s="86" t="s">
        <v>55</v>
      </c>
      <c r="M6" s="86" t="s">
        <v>56</v>
      </c>
      <c r="N6" s="86" t="s">
        <v>57</v>
      </c>
      <c r="O6" s="86" t="s">
        <v>58</v>
      </c>
      <c r="P6" s="179"/>
      <c r="Q6" s="26"/>
    </row>
    <row r="7" spans="1:17" s="19" customFormat="1" ht="19.5" customHeight="1">
      <c r="A7" s="121">
        <v>1</v>
      </c>
      <c r="B7" s="121">
        <v>2</v>
      </c>
      <c r="C7" s="121">
        <v>3</v>
      </c>
      <c r="D7" s="121">
        <v>4</v>
      </c>
      <c r="E7" s="121">
        <v>5</v>
      </c>
      <c r="F7" s="121">
        <v>6</v>
      </c>
      <c r="G7" s="121">
        <v>7</v>
      </c>
      <c r="H7" s="121">
        <v>8</v>
      </c>
      <c r="I7" s="121">
        <v>9</v>
      </c>
      <c r="J7" s="121">
        <v>10</v>
      </c>
      <c r="K7" s="121">
        <v>11</v>
      </c>
      <c r="L7" s="121">
        <v>12</v>
      </c>
      <c r="M7" s="121">
        <v>13</v>
      </c>
      <c r="N7" s="121">
        <v>14</v>
      </c>
      <c r="O7" s="121">
        <v>15</v>
      </c>
      <c r="P7" s="121">
        <v>16</v>
      </c>
      <c r="Q7" s="90"/>
    </row>
    <row r="8" spans="1:17" s="19" customFormat="1" ht="38.25" customHeight="1">
      <c r="A8" s="118" t="s">
        <v>1</v>
      </c>
      <c r="B8" s="181" t="s">
        <v>176</v>
      </c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26"/>
    </row>
    <row r="9" spans="1:17" s="19" customFormat="1" ht="69" hidden="1" customHeight="1">
      <c r="A9" s="22" t="s">
        <v>17</v>
      </c>
      <c r="B9" s="42" t="s">
        <v>173</v>
      </c>
      <c r="C9" s="84" t="s">
        <v>153</v>
      </c>
      <c r="D9" s="43" t="s">
        <v>154</v>
      </c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26"/>
    </row>
    <row r="10" spans="1:17" s="19" customFormat="1" ht="69" hidden="1" customHeight="1">
      <c r="A10" s="143" t="s">
        <v>177</v>
      </c>
      <c r="B10" s="42" t="s">
        <v>178</v>
      </c>
      <c r="C10" s="84" t="s">
        <v>153</v>
      </c>
      <c r="D10" s="43" t="s">
        <v>179</v>
      </c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146"/>
      <c r="P10" s="146"/>
      <c r="Q10" s="26"/>
    </row>
    <row r="11" spans="1:17" s="19" customFormat="1" ht="70.5" customHeight="1">
      <c r="A11" s="63" t="s">
        <v>129</v>
      </c>
      <c r="B11" s="42" t="s">
        <v>175</v>
      </c>
      <c r="C11" s="84" t="s">
        <v>153</v>
      </c>
      <c r="D11" s="43" t="s">
        <v>179</v>
      </c>
      <c r="E11" s="113"/>
      <c r="F11" s="113"/>
      <c r="G11" s="113"/>
      <c r="H11" s="113"/>
      <c r="I11" s="113"/>
      <c r="J11" s="113"/>
      <c r="K11" s="113"/>
      <c r="L11" s="113"/>
      <c r="M11" s="113"/>
      <c r="N11" s="104"/>
      <c r="O11" s="147">
        <v>24</v>
      </c>
      <c r="P11" s="147">
        <v>24</v>
      </c>
      <c r="Q11" s="26"/>
    </row>
    <row r="12" spans="1:17" s="19" customFormat="1" ht="48" hidden="1" customHeight="1">
      <c r="A12" s="69" t="s">
        <v>9</v>
      </c>
      <c r="B12" s="61" t="s">
        <v>79</v>
      </c>
      <c r="C12" s="84" t="s">
        <v>76</v>
      </c>
      <c r="D12" s="43" t="s">
        <v>49</v>
      </c>
      <c r="E12" s="85" t="s">
        <v>77</v>
      </c>
      <c r="F12" s="85" t="s">
        <v>77</v>
      </c>
      <c r="G12" s="85" t="s">
        <v>77</v>
      </c>
      <c r="H12" s="85" t="s">
        <v>77</v>
      </c>
      <c r="I12" s="85" t="s">
        <v>77</v>
      </c>
      <c r="J12" s="85" t="s">
        <v>77</v>
      </c>
      <c r="K12" s="85" t="s">
        <v>77</v>
      </c>
      <c r="L12" s="85" t="s">
        <v>77</v>
      </c>
      <c r="M12" s="85" t="s">
        <v>77</v>
      </c>
      <c r="N12" s="85" t="s">
        <v>77</v>
      </c>
      <c r="O12" s="85" t="s">
        <v>77</v>
      </c>
      <c r="P12" s="85" t="s">
        <v>77</v>
      </c>
    </row>
    <row r="13" spans="1:17" s="19" customFormat="1" ht="60.75" hidden="1" customHeight="1">
      <c r="A13" s="91" t="s">
        <v>9</v>
      </c>
      <c r="B13" s="61" t="s">
        <v>80</v>
      </c>
      <c r="C13" s="84" t="s">
        <v>76</v>
      </c>
      <c r="D13" s="62" t="s">
        <v>81</v>
      </c>
      <c r="E13" s="85" t="s">
        <v>77</v>
      </c>
      <c r="F13" s="85" t="s">
        <v>77</v>
      </c>
      <c r="G13" s="85" t="s">
        <v>77</v>
      </c>
      <c r="H13" s="85" t="s">
        <v>77</v>
      </c>
      <c r="I13" s="85" t="s">
        <v>77</v>
      </c>
      <c r="J13" s="85" t="s">
        <v>77</v>
      </c>
      <c r="K13" s="85" t="s">
        <v>77</v>
      </c>
      <c r="L13" s="85" t="s">
        <v>77</v>
      </c>
      <c r="M13" s="85" t="s">
        <v>77</v>
      </c>
      <c r="N13" s="85" t="s">
        <v>77</v>
      </c>
      <c r="O13" s="85">
        <v>13.75</v>
      </c>
      <c r="P13" s="85">
        <v>13.75</v>
      </c>
    </row>
    <row r="14" spans="1:17" s="19" customFormat="1" ht="58.5" hidden="1" customHeight="1">
      <c r="A14" s="63" t="s">
        <v>63</v>
      </c>
      <c r="B14" s="41" t="s">
        <v>60</v>
      </c>
      <c r="C14" s="84" t="s">
        <v>76</v>
      </c>
      <c r="D14" s="43" t="s">
        <v>49</v>
      </c>
      <c r="E14" s="51" t="s">
        <v>78</v>
      </c>
      <c r="F14" s="51" t="s">
        <v>78</v>
      </c>
      <c r="G14" s="51" t="s">
        <v>78</v>
      </c>
      <c r="H14" s="51" t="s">
        <v>78</v>
      </c>
      <c r="I14" s="51" t="s">
        <v>78</v>
      </c>
      <c r="J14" s="51" t="s">
        <v>78</v>
      </c>
      <c r="K14" s="51" t="s">
        <v>78</v>
      </c>
      <c r="L14" s="51" t="s">
        <v>78</v>
      </c>
      <c r="M14" s="51" t="s">
        <v>78</v>
      </c>
      <c r="N14" s="51" t="s">
        <v>78</v>
      </c>
      <c r="O14" s="51" t="s">
        <v>78</v>
      </c>
      <c r="P14" s="51" t="s">
        <v>78</v>
      </c>
    </row>
    <row r="15" spans="1:17" s="19" customFormat="1" ht="58.5" hidden="1" customHeight="1">
      <c r="A15" s="63" t="s">
        <v>68</v>
      </c>
      <c r="B15" s="42" t="s">
        <v>64</v>
      </c>
      <c r="C15" s="84" t="s">
        <v>76</v>
      </c>
      <c r="D15" s="43" t="s">
        <v>49</v>
      </c>
      <c r="E15" s="51" t="s">
        <v>78</v>
      </c>
      <c r="F15" s="51" t="s">
        <v>78</v>
      </c>
      <c r="G15" s="51" t="s">
        <v>78</v>
      </c>
      <c r="H15" s="51" t="s">
        <v>78</v>
      </c>
      <c r="I15" s="51" t="s">
        <v>78</v>
      </c>
      <c r="J15" s="51" t="s">
        <v>78</v>
      </c>
      <c r="K15" s="51" t="s">
        <v>78</v>
      </c>
      <c r="L15" s="51" t="s">
        <v>78</v>
      </c>
      <c r="M15" s="51" t="s">
        <v>78</v>
      </c>
      <c r="N15" s="51" t="s">
        <v>78</v>
      </c>
      <c r="O15" s="51" t="s">
        <v>78</v>
      </c>
      <c r="P15" s="51" t="s">
        <v>78</v>
      </c>
    </row>
    <row r="16" spans="1:17" s="19" customFormat="1" ht="58.5" hidden="1" customHeight="1">
      <c r="A16" s="63" t="s">
        <v>68</v>
      </c>
      <c r="B16" s="42" t="s">
        <v>61</v>
      </c>
      <c r="C16" s="84" t="s">
        <v>76</v>
      </c>
      <c r="D16" s="43" t="s">
        <v>62</v>
      </c>
      <c r="E16" s="51" t="s">
        <v>78</v>
      </c>
      <c r="F16" s="51" t="s">
        <v>78</v>
      </c>
      <c r="G16" s="51" t="s">
        <v>78</v>
      </c>
      <c r="H16" s="51" t="s">
        <v>78</v>
      </c>
      <c r="I16" s="51" t="s">
        <v>78</v>
      </c>
      <c r="J16" s="51" t="s">
        <v>78</v>
      </c>
      <c r="K16" s="51" t="s">
        <v>78</v>
      </c>
      <c r="L16" s="51" t="s">
        <v>78</v>
      </c>
      <c r="M16" s="51" t="s">
        <v>78</v>
      </c>
      <c r="N16" s="51" t="s">
        <v>78</v>
      </c>
      <c r="O16" s="51" t="s">
        <v>78</v>
      </c>
      <c r="P16" s="51" t="s">
        <v>78</v>
      </c>
    </row>
    <row r="17" spans="1:16" ht="41.25" hidden="1" customHeight="1">
      <c r="A17" s="63" t="s">
        <v>18</v>
      </c>
      <c r="B17" s="53" t="s">
        <v>71</v>
      </c>
      <c r="C17" s="84" t="s">
        <v>76</v>
      </c>
      <c r="D17" s="43" t="s">
        <v>73</v>
      </c>
      <c r="E17" s="51" t="s">
        <v>78</v>
      </c>
      <c r="F17" s="51" t="s">
        <v>78</v>
      </c>
      <c r="G17" s="51" t="s">
        <v>78</v>
      </c>
      <c r="H17" s="51" t="s">
        <v>78</v>
      </c>
      <c r="I17" s="51" t="s">
        <v>78</v>
      </c>
      <c r="J17" s="51" t="s">
        <v>78</v>
      </c>
      <c r="K17" s="51" t="s">
        <v>78</v>
      </c>
      <c r="L17" s="51" t="s">
        <v>78</v>
      </c>
      <c r="M17" s="51" t="s">
        <v>78</v>
      </c>
      <c r="N17" s="43">
        <v>2</v>
      </c>
      <c r="O17" s="43">
        <v>3</v>
      </c>
      <c r="P17" s="43">
        <v>5</v>
      </c>
    </row>
  </sheetData>
  <mergeCells count="9">
    <mergeCell ref="B8:P8"/>
    <mergeCell ref="A3:P3"/>
    <mergeCell ref="A2:P2"/>
    <mergeCell ref="E5:O5"/>
    <mergeCell ref="P5:P6"/>
    <mergeCell ref="A5:A6"/>
    <mergeCell ref="B5:B6"/>
    <mergeCell ref="C5:C6"/>
    <mergeCell ref="D5:D6"/>
  </mergeCells>
  <printOptions horizontalCentered="1"/>
  <pageMargins left="0.39370078740157483" right="0.39370078740157483" top="1.1811023622047245" bottom="0.59055118110236227" header="0.31496062992125984" footer="0.31496062992125984"/>
  <pageSetup paperSize="9" scale="65" firstPageNumber="27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V15"/>
  <sheetViews>
    <sheetView view="pageBreakPreview" topLeftCell="A4" zoomScale="80" zoomScaleSheetLayoutView="80" workbookViewId="0">
      <selection activeCell="B7" sqref="B7:O7"/>
    </sheetView>
  </sheetViews>
  <sheetFormatPr defaultColWidth="9.109375" defaultRowHeight="13.8"/>
  <cols>
    <col min="1" max="1" width="8.109375" style="8" bestFit="1" customWidth="1"/>
    <col min="2" max="2" width="43.6640625" style="8" customWidth="1"/>
    <col min="3" max="3" width="22.6640625" style="8" customWidth="1"/>
    <col min="4" max="4" width="12.6640625" style="8" customWidth="1"/>
    <col min="5" max="5" width="10.44140625" style="8" customWidth="1"/>
    <col min="6" max="7" width="8.6640625" style="8" customWidth="1"/>
    <col min="8" max="8" width="9.6640625" style="8" customWidth="1"/>
    <col min="9" max="12" width="7.6640625" style="8" customWidth="1"/>
    <col min="13" max="13" width="15.6640625" style="8" customWidth="1"/>
    <col min="14" max="14" width="19.5546875" style="8" hidden="1" customWidth="1"/>
    <col min="15" max="15" width="41.33203125" style="8" customWidth="1"/>
    <col min="16" max="16384" width="9.109375" style="8"/>
  </cols>
  <sheetData>
    <row r="1" spans="1:22" ht="15.6">
      <c r="A1" s="18" t="str">
        <f>HYPERLINK("#Оглавление!A1","Назад в оглавление")</f>
        <v>Назад в оглавление</v>
      </c>
      <c r="B1" s="1"/>
      <c r="C1" s="1"/>
      <c r="D1" s="1"/>
    </row>
    <row r="2" spans="1:22" s="19" customFormat="1" ht="38.25" customHeight="1">
      <c r="A2" s="198" t="s">
        <v>120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3" spans="1:22" s="19" customFormat="1" ht="12.75" customHeight="1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22" s="16" customFormat="1" ht="43.5" customHeight="1">
      <c r="A4" s="179" t="s">
        <v>0</v>
      </c>
      <c r="B4" s="179" t="s">
        <v>20</v>
      </c>
      <c r="C4" s="179" t="s">
        <v>160</v>
      </c>
      <c r="D4" s="179" t="s">
        <v>145</v>
      </c>
      <c r="E4" s="199" t="s">
        <v>6</v>
      </c>
      <c r="F4" s="199"/>
      <c r="G4" s="194"/>
      <c r="H4" s="194"/>
      <c r="I4" s="194"/>
      <c r="J4" s="194"/>
      <c r="K4" s="194"/>
      <c r="L4" s="195"/>
      <c r="M4" s="199" t="s">
        <v>19</v>
      </c>
      <c r="N4" s="179" t="s">
        <v>157</v>
      </c>
      <c r="O4" s="179" t="s">
        <v>121</v>
      </c>
    </row>
    <row r="5" spans="1:22" s="16" customFormat="1" ht="15.6">
      <c r="A5" s="179"/>
      <c r="B5" s="179"/>
      <c r="C5" s="179"/>
      <c r="D5" s="179"/>
      <c r="E5" s="199"/>
      <c r="F5" s="199"/>
      <c r="G5" s="196"/>
      <c r="H5" s="196"/>
      <c r="I5" s="196"/>
      <c r="J5" s="196"/>
      <c r="K5" s="196"/>
      <c r="L5" s="197"/>
      <c r="M5" s="199"/>
      <c r="N5" s="179"/>
      <c r="O5" s="179"/>
    </row>
    <row r="6" spans="1:22" s="16" customFormat="1" ht="81.75" customHeight="1">
      <c r="A6" s="179"/>
      <c r="B6" s="179"/>
      <c r="C6" s="179"/>
      <c r="D6" s="179"/>
      <c r="E6" s="128" t="s">
        <v>7</v>
      </c>
      <c r="F6" s="128" t="s">
        <v>8</v>
      </c>
      <c r="G6" s="128">
        <v>2025</v>
      </c>
      <c r="H6" s="128">
        <v>2026</v>
      </c>
      <c r="I6" s="128">
        <v>2027</v>
      </c>
      <c r="J6" s="128">
        <v>2028</v>
      </c>
      <c r="K6" s="128">
        <v>2029</v>
      </c>
      <c r="L6" s="128">
        <v>2030</v>
      </c>
      <c r="M6" s="199"/>
      <c r="N6" s="179"/>
      <c r="O6" s="179"/>
    </row>
    <row r="7" spans="1:22" s="16" customFormat="1" ht="32.25" customHeight="1">
      <c r="A7" s="128" t="s">
        <v>1</v>
      </c>
      <c r="B7" s="187" t="s">
        <v>197</v>
      </c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3"/>
    </row>
    <row r="8" spans="1:22" s="16" customFormat="1" ht="147" customHeight="1">
      <c r="A8" s="77" t="s">
        <v>17</v>
      </c>
      <c r="B8" s="17" t="s">
        <v>174</v>
      </c>
      <c r="C8" s="130" t="s">
        <v>140</v>
      </c>
      <c r="D8" s="62" t="s">
        <v>154</v>
      </c>
      <c r="E8" s="129">
        <v>0</v>
      </c>
      <c r="F8" s="129">
        <v>2023</v>
      </c>
      <c r="G8" s="116"/>
      <c r="H8" s="129"/>
      <c r="I8" s="129">
        <v>15.6</v>
      </c>
      <c r="J8" s="129"/>
      <c r="K8" s="129"/>
      <c r="L8" s="129"/>
      <c r="M8" s="131" t="s">
        <v>141</v>
      </c>
      <c r="N8" s="116" t="s">
        <v>151</v>
      </c>
      <c r="O8" s="42" t="s">
        <v>156</v>
      </c>
    </row>
    <row r="9" spans="1:22" s="16" customFormat="1" ht="31.2" customHeight="1">
      <c r="A9" s="129" t="s">
        <v>13</v>
      </c>
      <c r="B9" s="188" t="s">
        <v>181</v>
      </c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90"/>
    </row>
    <row r="10" spans="1:22" s="16" customFormat="1" ht="81" customHeight="1">
      <c r="A10" s="77" t="s">
        <v>18</v>
      </c>
      <c r="B10" s="17" t="s">
        <v>82</v>
      </c>
      <c r="C10" s="130" t="s">
        <v>140</v>
      </c>
      <c r="D10" s="62" t="s">
        <v>179</v>
      </c>
      <c r="E10" s="129">
        <v>0</v>
      </c>
      <c r="F10" s="129">
        <v>2023</v>
      </c>
      <c r="G10" s="116"/>
      <c r="H10" s="129">
        <v>1</v>
      </c>
      <c r="I10" s="129">
        <v>1</v>
      </c>
      <c r="J10" s="72"/>
      <c r="K10" s="129"/>
      <c r="L10" s="74"/>
      <c r="M10" s="131" t="s">
        <v>141</v>
      </c>
      <c r="N10" s="116" t="s">
        <v>151</v>
      </c>
      <c r="O10" s="108" t="s">
        <v>158</v>
      </c>
      <c r="V10" s="16" t="s">
        <v>97</v>
      </c>
    </row>
    <row r="11" spans="1:22" s="16" customFormat="1" ht="27.6" customHeight="1">
      <c r="A11" s="129" t="s">
        <v>103</v>
      </c>
      <c r="B11" s="188" t="s">
        <v>182</v>
      </c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90"/>
    </row>
    <row r="12" spans="1:22" s="16" customFormat="1" ht="64.2" customHeight="1">
      <c r="A12" s="77" t="s">
        <v>63</v>
      </c>
      <c r="B12" s="75" t="s">
        <v>183</v>
      </c>
      <c r="C12" s="130" t="s">
        <v>140</v>
      </c>
      <c r="D12" s="62" t="s">
        <v>154</v>
      </c>
      <c r="E12" s="73">
        <v>44</v>
      </c>
      <c r="F12" s="129">
        <v>2023</v>
      </c>
      <c r="G12" s="129">
        <v>24</v>
      </c>
      <c r="H12" s="129">
        <v>2</v>
      </c>
      <c r="I12" s="73"/>
      <c r="J12" s="73"/>
      <c r="K12" s="73"/>
      <c r="L12" s="73"/>
      <c r="M12" s="131" t="s">
        <v>141</v>
      </c>
      <c r="N12" s="129" t="s">
        <v>159</v>
      </c>
      <c r="O12" s="108"/>
      <c r="V12" s="16" t="s">
        <v>97</v>
      </c>
    </row>
    <row r="13" spans="1:22" s="16" customFormat="1" ht="39" customHeight="1">
      <c r="A13" s="135" t="s">
        <v>146</v>
      </c>
      <c r="B13" s="191" t="s">
        <v>184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3"/>
    </row>
    <row r="14" spans="1:22" s="16" customFormat="1" ht="42" hidden="1" customHeight="1">
      <c r="A14" s="132" t="s">
        <v>68</v>
      </c>
      <c r="B14" s="138" t="s">
        <v>66</v>
      </c>
      <c r="C14" s="133" t="s">
        <v>140</v>
      </c>
      <c r="D14" s="148" t="s">
        <v>49</v>
      </c>
      <c r="E14" s="149">
        <v>5.9585000000000008</v>
      </c>
      <c r="F14" s="139">
        <v>2022</v>
      </c>
      <c r="G14" s="139" t="s">
        <v>77</v>
      </c>
      <c r="H14" s="139" t="s">
        <v>77</v>
      </c>
      <c r="I14" s="139" t="s">
        <v>77</v>
      </c>
      <c r="J14" s="139" t="s">
        <v>77</v>
      </c>
      <c r="K14" s="139" t="s">
        <v>77</v>
      </c>
      <c r="L14" s="139" t="s">
        <v>77</v>
      </c>
      <c r="M14" s="141" t="s">
        <v>99</v>
      </c>
      <c r="N14" s="139" t="s">
        <v>75</v>
      </c>
      <c r="O14" s="139"/>
    </row>
    <row r="15" spans="1:22" s="16" customFormat="1" ht="51.75" hidden="1" customHeight="1">
      <c r="A15" s="77" t="s">
        <v>72</v>
      </c>
      <c r="B15" s="61" t="s">
        <v>67</v>
      </c>
      <c r="C15" s="130" t="s">
        <v>140</v>
      </c>
      <c r="D15" s="62" t="s">
        <v>62</v>
      </c>
      <c r="E15" s="74">
        <v>77.7</v>
      </c>
      <c r="F15" s="129">
        <v>2023</v>
      </c>
      <c r="G15" s="129" t="s">
        <v>77</v>
      </c>
      <c r="H15" s="129" t="s">
        <v>77</v>
      </c>
      <c r="I15" s="129" t="s">
        <v>77</v>
      </c>
      <c r="J15" s="129" t="s">
        <v>77</v>
      </c>
      <c r="K15" s="129" t="s">
        <v>77</v>
      </c>
      <c r="L15" s="129" t="s">
        <v>77</v>
      </c>
      <c r="M15" s="116" t="s">
        <v>99</v>
      </c>
      <c r="N15" s="129" t="s">
        <v>75</v>
      </c>
      <c r="O15" s="129"/>
    </row>
  </sheetData>
  <mergeCells count="14">
    <mergeCell ref="A2:O2"/>
    <mergeCell ref="A4:A6"/>
    <mergeCell ref="B4:B6"/>
    <mergeCell ref="C4:C6"/>
    <mergeCell ref="D4:D6"/>
    <mergeCell ref="E4:F5"/>
    <mergeCell ref="M4:M6"/>
    <mergeCell ref="O4:O6"/>
    <mergeCell ref="B7:O7"/>
    <mergeCell ref="B9:O9"/>
    <mergeCell ref="B11:O11"/>
    <mergeCell ref="B13:O13"/>
    <mergeCell ref="N4:N6"/>
    <mergeCell ref="G4:L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55" firstPageNumber="28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T82"/>
  <sheetViews>
    <sheetView view="pageBreakPreview" topLeftCell="A37" zoomScale="80" zoomScaleNormal="90" zoomScaleSheetLayoutView="80" workbookViewId="0">
      <selection activeCell="H57" sqref="H57"/>
    </sheetView>
  </sheetViews>
  <sheetFormatPr defaultColWidth="9.109375" defaultRowHeight="13.8"/>
  <cols>
    <col min="1" max="1" width="7.33203125" style="8" customWidth="1"/>
    <col min="2" max="2" width="34.5546875" style="8" hidden="1" customWidth="1"/>
    <col min="3" max="3" width="59.33203125" style="8" customWidth="1"/>
    <col min="4" max="4" width="6.33203125" style="8" customWidth="1"/>
    <col min="5" max="5" width="7.109375" style="8" customWidth="1"/>
    <col min="6" max="6" width="14.6640625" style="8" customWidth="1"/>
    <col min="7" max="7" width="5.44140625" style="8" customWidth="1"/>
    <col min="8" max="8" width="11.5546875" style="8" customWidth="1"/>
    <col min="9" max="9" width="11" style="8" customWidth="1"/>
    <col min="10" max="10" width="12.109375" style="8" customWidth="1"/>
    <col min="11" max="11" width="12.44140625" style="8" customWidth="1"/>
    <col min="12" max="13" width="12.33203125" style="8" customWidth="1"/>
    <col min="14" max="14" width="12.44140625" style="8" customWidth="1"/>
    <col min="15" max="15" width="29.44140625" style="8" customWidth="1"/>
    <col min="16" max="16" width="54.6640625" style="8" customWidth="1"/>
    <col min="17" max="17" width="17.88671875" style="8" customWidth="1"/>
    <col min="18" max="18" width="27" style="8" customWidth="1"/>
    <col min="19" max="19" width="7.6640625" style="13" customWidth="1"/>
    <col min="20" max="20" width="26.6640625" style="8" customWidth="1"/>
    <col min="21" max="16384" width="9.109375" style="8"/>
  </cols>
  <sheetData>
    <row r="1" spans="1:20" ht="18.75" customHeight="1">
      <c r="A1" s="18" t="str">
        <f>HYPERLINK("#Оглавление!A1","Назад в оглавление")</f>
        <v>Назад в оглавление</v>
      </c>
      <c r="B1" s="1"/>
      <c r="C1" s="1"/>
      <c r="D1" s="1"/>
      <c r="E1" s="1"/>
      <c r="F1" s="1"/>
      <c r="G1" s="1"/>
      <c r="H1" s="1"/>
    </row>
    <row r="2" spans="1:20" ht="15" customHeight="1">
      <c r="A2" s="178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7"/>
      <c r="P2" s="7"/>
      <c r="Q2" s="7"/>
      <c r="R2" s="7"/>
      <c r="S2" s="7"/>
      <c r="T2" s="7"/>
    </row>
    <row r="3" spans="1:20" s="19" customFormat="1" ht="26.25" customHeight="1">
      <c r="A3" s="186" t="s">
        <v>122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2"/>
      <c r="P3" s="12"/>
      <c r="Q3" s="12"/>
      <c r="R3" s="12"/>
      <c r="S3" s="14"/>
      <c r="T3" s="20"/>
    </row>
    <row r="4" spans="1:20" s="19" customFormat="1" ht="19.5" hidden="1" customHeight="1">
      <c r="A4" s="2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8" t="s">
        <v>39</v>
      </c>
      <c r="O4" s="12"/>
      <c r="P4" s="12"/>
      <c r="Q4" s="12"/>
      <c r="R4" s="12"/>
      <c r="S4" s="14"/>
      <c r="T4" s="25"/>
    </row>
    <row r="5" spans="1:20" s="1" customFormat="1" ht="24" hidden="1" customHeight="1">
      <c r="A5" s="180" t="s">
        <v>0</v>
      </c>
      <c r="B5" s="180" t="s">
        <v>20</v>
      </c>
      <c r="C5" s="180" t="s">
        <v>3</v>
      </c>
      <c r="D5" s="214" t="s">
        <v>109</v>
      </c>
      <c r="E5" s="214"/>
      <c r="F5" s="214"/>
      <c r="G5" s="214"/>
      <c r="H5" s="180"/>
      <c r="I5" s="180"/>
      <c r="J5" s="180"/>
      <c r="K5" s="180"/>
      <c r="L5" s="180"/>
      <c r="M5" s="180"/>
      <c r="N5" s="180"/>
      <c r="R5" s="10"/>
    </row>
    <row r="6" spans="1:20" s="1" customFormat="1" ht="21" hidden="1" customHeight="1">
      <c r="A6" s="180"/>
      <c r="B6" s="180"/>
      <c r="C6" s="180"/>
      <c r="D6" s="214" t="s">
        <v>110</v>
      </c>
      <c r="E6" s="214"/>
      <c r="F6" s="214"/>
      <c r="G6" s="214"/>
      <c r="H6" s="71">
        <v>2025</v>
      </c>
      <c r="I6" s="71">
        <v>2026</v>
      </c>
      <c r="J6" s="71">
        <v>2027</v>
      </c>
      <c r="K6" s="71">
        <v>2028</v>
      </c>
      <c r="L6" s="71">
        <v>2029</v>
      </c>
      <c r="M6" s="71">
        <v>2030</v>
      </c>
      <c r="N6" s="71" t="s">
        <v>15</v>
      </c>
      <c r="O6" s="33"/>
      <c r="P6" s="33"/>
      <c r="Q6" s="33"/>
      <c r="R6" s="34"/>
      <c r="S6" s="33"/>
      <c r="T6" s="33"/>
    </row>
    <row r="7" spans="1:20" s="1" customFormat="1" ht="23.25" hidden="1" customHeight="1">
      <c r="A7" s="71">
        <v>1</v>
      </c>
      <c r="B7" s="71">
        <v>2</v>
      </c>
      <c r="C7" s="71">
        <v>3</v>
      </c>
      <c r="D7" s="71">
        <v>4</v>
      </c>
      <c r="E7" s="71">
        <v>5</v>
      </c>
      <c r="F7" s="71">
        <v>6</v>
      </c>
      <c r="G7" s="71">
        <v>7</v>
      </c>
      <c r="H7" s="71">
        <v>9</v>
      </c>
      <c r="I7" s="71">
        <v>10</v>
      </c>
      <c r="J7" s="71">
        <v>11</v>
      </c>
      <c r="K7" s="71">
        <v>12</v>
      </c>
      <c r="L7" s="71">
        <v>12</v>
      </c>
      <c r="M7" s="71">
        <v>14</v>
      </c>
      <c r="N7" s="71">
        <v>15</v>
      </c>
      <c r="O7" s="33"/>
      <c r="P7" s="33"/>
      <c r="Q7" s="33"/>
      <c r="R7" s="34"/>
      <c r="S7" s="33"/>
      <c r="T7" s="33"/>
    </row>
    <row r="8" spans="1:20" ht="49.5" hidden="1" customHeight="1">
      <c r="A8" s="44" t="s">
        <v>1</v>
      </c>
      <c r="B8" s="215" t="s">
        <v>136</v>
      </c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7"/>
      <c r="O8" s="35"/>
      <c r="P8" s="35"/>
      <c r="Q8" s="35"/>
      <c r="R8" s="35"/>
      <c r="S8" s="35"/>
      <c r="T8" s="35"/>
    </row>
    <row r="9" spans="1:20" ht="27.75" hidden="1" customHeight="1">
      <c r="A9" s="44" t="s">
        <v>9</v>
      </c>
      <c r="B9" s="221" t="s">
        <v>114</v>
      </c>
      <c r="C9" s="44" t="s">
        <v>40</v>
      </c>
      <c r="D9" s="44"/>
      <c r="E9" s="44"/>
      <c r="F9" s="44"/>
      <c r="G9" s="44"/>
      <c r="H9" s="52">
        <f t="shared" ref="H9:M9" si="0">SUM(H10:H11)</f>
        <v>926248</v>
      </c>
      <c r="I9" s="52">
        <f t="shared" si="0"/>
        <v>1321457</v>
      </c>
      <c r="J9" s="52">
        <f t="shared" si="0"/>
        <v>2399870</v>
      </c>
      <c r="K9" s="52">
        <f t="shared" si="0"/>
        <v>3712007</v>
      </c>
      <c r="L9" s="52">
        <f t="shared" si="0"/>
        <v>3198050</v>
      </c>
      <c r="M9" s="52">
        <f t="shared" si="0"/>
        <v>3844557</v>
      </c>
      <c r="N9" s="52">
        <f>SUM(H9:M9)</f>
        <v>15402189</v>
      </c>
      <c r="O9" s="32"/>
      <c r="P9" s="32"/>
      <c r="Q9" s="32"/>
      <c r="R9" s="32"/>
      <c r="S9" s="36"/>
      <c r="T9" s="32"/>
    </row>
    <row r="10" spans="1:20" ht="25.5" hidden="1" customHeight="1">
      <c r="A10" s="44" t="s">
        <v>13</v>
      </c>
      <c r="B10" s="222"/>
      <c r="C10" s="44" t="s">
        <v>41</v>
      </c>
      <c r="D10" s="44"/>
      <c r="E10" s="44"/>
      <c r="F10" s="44"/>
      <c r="G10" s="44"/>
      <c r="H10" s="39"/>
      <c r="I10" s="39"/>
      <c r="J10" s="39">
        <v>1067524</v>
      </c>
      <c r="K10" s="39">
        <v>2287340</v>
      </c>
      <c r="L10" s="39">
        <v>1480000</v>
      </c>
      <c r="M10" s="52">
        <v>1778445.7</v>
      </c>
      <c r="N10" s="52">
        <f>SUM(H10:M10)</f>
        <v>6613309.7000000002</v>
      </c>
      <c r="O10" s="32"/>
      <c r="P10" s="32"/>
      <c r="Q10" s="32"/>
      <c r="R10" s="32"/>
      <c r="S10" s="36"/>
      <c r="T10" s="32"/>
    </row>
    <row r="11" spans="1:20" ht="34.5" hidden="1" customHeight="1">
      <c r="A11" s="44" t="s">
        <v>28</v>
      </c>
      <c r="B11" s="222"/>
      <c r="C11" s="44" t="s">
        <v>44</v>
      </c>
      <c r="D11" s="79">
        <v>828</v>
      </c>
      <c r="E11" s="79" t="s">
        <v>111</v>
      </c>
      <c r="F11" s="79" t="s">
        <v>113</v>
      </c>
      <c r="G11" s="79">
        <v>400</v>
      </c>
      <c r="H11" s="52">
        <v>926248</v>
      </c>
      <c r="I11" s="52">
        <v>1321457</v>
      </c>
      <c r="J11" s="52">
        <v>1332346</v>
      </c>
      <c r="K11" s="52">
        <v>1424667</v>
      </c>
      <c r="L11" s="52">
        <v>1718050</v>
      </c>
      <c r="M11" s="52">
        <v>2066111.3</v>
      </c>
      <c r="N11" s="52">
        <f>SUM(H11:M11)</f>
        <v>8788879.3000000007</v>
      </c>
      <c r="O11" s="32"/>
      <c r="P11" s="32"/>
      <c r="Q11" s="32"/>
      <c r="R11" s="32"/>
      <c r="S11" s="36"/>
      <c r="T11" s="32"/>
    </row>
    <row r="12" spans="1:20" ht="27" hidden="1" customHeight="1">
      <c r="A12" s="44" t="s">
        <v>9</v>
      </c>
      <c r="B12" s="221" t="s">
        <v>65</v>
      </c>
      <c r="C12" s="44" t="s">
        <v>40</v>
      </c>
      <c r="D12" s="44"/>
      <c r="E12" s="44"/>
      <c r="F12" s="44"/>
      <c r="G12" s="44"/>
      <c r="H12" s="52"/>
      <c r="I12" s="52"/>
      <c r="J12" s="52">
        <f t="shared" ref="J12:N12" si="1">SUM(J14:J15)</f>
        <v>957447</v>
      </c>
      <c r="K12" s="52">
        <f t="shared" si="1"/>
        <v>957447</v>
      </c>
      <c r="L12" s="52">
        <f t="shared" si="1"/>
        <v>957447</v>
      </c>
      <c r="M12" s="52">
        <f t="shared" si="1"/>
        <v>957447</v>
      </c>
      <c r="N12" s="52">
        <f t="shared" si="1"/>
        <v>3829788</v>
      </c>
      <c r="O12" s="32"/>
      <c r="P12" s="32"/>
      <c r="Q12" s="32"/>
      <c r="R12" s="32"/>
      <c r="S12" s="36"/>
      <c r="T12" s="32"/>
    </row>
    <row r="13" spans="1:20" ht="26.25" hidden="1" customHeight="1">
      <c r="B13" s="222"/>
      <c r="C13" s="44" t="s">
        <v>41</v>
      </c>
      <c r="D13" s="44"/>
      <c r="E13" s="44"/>
      <c r="F13" s="44"/>
      <c r="G13" s="44"/>
      <c r="H13" s="52"/>
      <c r="I13" s="52"/>
      <c r="J13" s="52"/>
      <c r="K13" s="52"/>
      <c r="L13" s="52"/>
      <c r="M13" s="52"/>
      <c r="N13" s="52"/>
      <c r="O13" s="32"/>
      <c r="P13" s="32"/>
      <c r="Q13" s="32"/>
      <c r="R13" s="32"/>
      <c r="S13" s="36"/>
      <c r="T13" s="32"/>
    </row>
    <row r="14" spans="1:20" ht="34.5" hidden="1" customHeight="1">
      <c r="A14" s="44" t="s">
        <v>13</v>
      </c>
      <c r="B14" s="222"/>
      <c r="C14" s="44" t="s">
        <v>44</v>
      </c>
      <c r="D14" s="79">
        <v>828</v>
      </c>
      <c r="E14" s="79" t="s">
        <v>111</v>
      </c>
      <c r="F14" s="79" t="s">
        <v>112</v>
      </c>
      <c r="G14" s="80">
        <v>500</v>
      </c>
      <c r="H14" s="52"/>
      <c r="I14" s="52"/>
      <c r="J14" s="52">
        <v>900000</v>
      </c>
      <c r="K14" s="52">
        <v>900000</v>
      </c>
      <c r="L14" s="52">
        <v>900000</v>
      </c>
      <c r="M14" s="52">
        <v>900000</v>
      </c>
      <c r="N14" s="52">
        <f>SUM(H14:M14)</f>
        <v>3600000</v>
      </c>
      <c r="O14" s="32"/>
      <c r="P14" s="32"/>
      <c r="Q14" s="32"/>
      <c r="R14" s="32"/>
      <c r="S14" s="36"/>
      <c r="T14" s="32"/>
    </row>
    <row r="15" spans="1:20" ht="39" hidden="1" customHeight="1">
      <c r="A15" s="44" t="s">
        <v>28</v>
      </c>
      <c r="B15" s="223"/>
      <c r="C15" s="44" t="s">
        <v>43</v>
      </c>
      <c r="D15" s="44"/>
      <c r="E15" s="44"/>
      <c r="F15" s="44"/>
      <c r="G15" s="44"/>
      <c r="H15" s="52"/>
      <c r="I15" s="52"/>
      <c r="J15" s="52">
        <v>57447</v>
      </c>
      <c r="K15" s="52">
        <v>57447</v>
      </c>
      <c r="L15" s="52">
        <v>57447</v>
      </c>
      <c r="M15" s="52">
        <v>57447</v>
      </c>
      <c r="N15" s="52">
        <f>SUM(H15:M15)</f>
        <v>229788</v>
      </c>
      <c r="O15" s="32"/>
      <c r="P15" s="32"/>
      <c r="Q15" s="32"/>
      <c r="R15" s="32"/>
      <c r="S15" s="36"/>
      <c r="T15" s="32"/>
    </row>
    <row r="16" spans="1:20" ht="27.75" hidden="1" customHeight="1">
      <c r="A16" s="44" t="s">
        <v>9</v>
      </c>
      <c r="B16" s="224" t="s">
        <v>66</v>
      </c>
      <c r="C16" s="44" t="s">
        <v>40</v>
      </c>
      <c r="D16" s="44"/>
      <c r="E16" s="44"/>
      <c r="F16" s="44"/>
      <c r="G16" s="44"/>
      <c r="H16" s="52"/>
      <c r="I16" s="52"/>
      <c r="J16" s="52"/>
      <c r="K16" s="52"/>
      <c r="L16" s="52"/>
      <c r="M16" s="52"/>
      <c r="N16" s="52"/>
      <c r="O16" s="32"/>
      <c r="P16" s="32"/>
      <c r="Q16" s="32"/>
      <c r="R16" s="32"/>
      <c r="S16" s="36"/>
      <c r="T16" s="32"/>
    </row>
    <row r="17" spans="1:20" ht="39" hidden="1" customHeight="1">
      <c r="B17" s="225"/>
      <c r="C17" s="44" t="s">
        <v>41</v>
      </c>
      <c r="D17" s="44"/>
      <c r="E17" s="44"/>
      <c r="F17" s="44"/>
      <c r="G17" s="44"/>
      <c r="H17" s="52"/>
      <c r="I17" s="52"/>
      <c r="J17" s="52"/>
      <c r="K17" s="52"/>
      <c r="L17" s="52"/>
      <c r="M17" s="52"/>
      <c r="N17" s="52"/>
      <c r="O17" s="32"/>
      <c r="P17" s="32"/>
      <c r="Q17" s="32"/>
      <c r="R17" s="32"/>
      <c r="S17" s="36"/>
      <c r="T17" s="32"/>
    </row>
    <row r="18" spans="1:20" ht="24.75" hidden="1" customHeight="1">
      <c r="A18" s="44" t="s">
        <v>13</v>
      </c>
      <c r="B18" s="225"/>
      <c r="C18" s="44" t="s">
        <v>44</v>
      </c>
      <c r="D18" s="79">
        <v>828</v>
      </c>
      <c r="E18" s="79" t="s">
        <v>111</v>
      </c>
      <c r="F18" s="79" t="s">
        <v>112</v>
      </c>
      <c r="G18" s="80">
        <v>500</v>
      </c>
      <c r="H18" s="52"/>
      <c r="I18" s="52"/>
      <c r="J18" s="52"/>
      <c r="K18" s="52"/>
      <c r="L18" s="52"/>
      <c r="M18" s="52"/>
      <c r="N18" s="52"/>
      <c r="O18" s="32"/>
      <c r="P18" s="32"/>
      <c r="Q18" s="32"/>
      <c r="R18" s="32"/>
      <c r="S18" s="36"/>
      <c r="T18" s="32"/>
    </row>
    <row r="19" spans="1:20" ht="39" hidden="1" customHeight="1">
      <c r="A19" s="44" t="s">
        <v>28</v>
      </c>
      <c r="B19" s="226"/>
      <c r="C19" s="44" t="s">
        <v>43</v>
      </c>
      <c r="D19" s="44"/>
      <c r="E19" s="44"/>
      <c r="F19" s="44"/>
      <c r="G19" s="44"/>
      <c r="H19" s="52"/>
      <c r="I19" s="52"/>
      <c r="J19" s="52"/>
      <c r="K19" s="52"/>
      <c r="L19" s="52"/>
      <c r="M19" s="52"/>
      <c r="N19" s="52"/>
      <c r="O19" s="32"/>
      <c r="P19" s="32"/>
      <c r="Q19" s="32"/>
      <c r="R19" s="32"/>
      <c r="S19" s="36"/>
      <c r="T19" s="32"/>
    </row>
    <row r="20" spans="1:20" ht="24.75" hidden="1" customHeight="1">
      <c r="A20" s="44" t="s">
        <v>9</v>
      </c>
      <c r="B20" s="224" t="s">
        <v>67</v>
      </c>
      <c r="C20" s="44" t="s">
        <v>40</v>
      </c>
      <c r="D20" s="44"/>
      <c r="E20" s="44"/>
      <c r="F20" s="44"/>
      <c r="G20" s="44"/>
      <c r="H20" s="52"/>
      <c r="I20" s="52"/>
      <c r="J20" s="52"/>
      <c r="K20" s="52"/>
      <c r="L20" s="52"/>
      <c r="M20" s="52"/>
      <c r="N20" s="52"/>
      <c r="O20" s="32"/>
      <c r="P20" s="32"/>
      <c r="Q20" s="32"/>
      <c r="R20" s="32"/>
      <c r="S20" s="36"/>
      <c r="T20" s="32"/>
    </row>
    <row r="21" spans="1:20" ht="39" hidden="1" customHeight="1">
      <c r="B21" s="225"/>
      <c r="C21" s="44" t="s">
        <v>41</v>
      </c>
      <c r="D21" s="44"/>
      <c r="E21" s="44"/>
      <c r="F21" s="44"/>
      <c r="G21" s="44"/>
      <c r="H21" s="52"/>
      <c r="I21" s="52"/>
      <c r="J21" s="52"/>
      <c r="K21" s="52"/>
      <c r="L21" s="52"/>
      <c r="M21" s="52"/>
      <c r="N21" s="52"/>
      <c r="O21" s="32"/>
      <c r="P21" s="32"/>
      <c r="Q21" s="32"/>
      <c r="R21" s="32"/>
      <c r="S21" s="36"/>
      <c r="T21" s="32"/>
    </row>
    <row r="22" spans="1:20" ht="24.75" hidden="1" customHeight="1">
      <c r="A22" s="44" t="s">
        <v>13</v>
      </c>
      <c r="B22" s="225"/>
      <c r="C22" s="44" t="s">
        <v>44</v>
      </c>
      <c r="D22" s="79">
        <v>828</v>
      </c>
      <c r="E22" s="79" t="s">
        <v>111</v>
      </c>
      <c r="F22" s="79" t="s">
        <v>112</v>
      </c>
      <c r="G22" s="80">
        <v>500</v>
      </c>
      <c r="H22" s="52"/>
      <c r="I22" s="52"/>
      <c r="J22" s="52"/>
      <c r="K22" s="52"/>
      <c r="L22" s="52"/>
      <c r="M22" s="52"/>
      <c r="N22" s="52"/>
      <c r="O22" s="32"/>
      <c r="P22" s="32"/>
      <c r="Q22" s="32"/>
      <c r="R22" s="32"/>
      <c r="S22" s="36"/>
      <c r="T22" s="32"/>
    </row>
    <row r="23" spans="1:20" ht="39" hidden="1" customHeight="1">
      <c r="A23" s="44" t="s">
        <v>28</v>
      </c>
      <c r="B23" s="226"/>
      <c r="C23" s="44" t="s">
        <v>43</v>
      </c>
      <c r="D23" s="44"/>
      <c r="E23" s="44"/>
      <c r="F23" s="44"/>
      <c r="G23" s="44"/>
      <c r="H23" s="52"/>
      <c r="I23" s="52"/>
      <c r="J23" s="52"/>
      <c r="K23" s="52"/>
      <c r="L23" s="52"/>
      <c r="M23" s="83"/>
      <c r="N23" s="52"/>
      <c r="O23" s="32"/>
      <c r="P23" s="32"/>
      <c r="Q23" s="32"/>
      <c r="R23" s="32"/>
      <c r="S23" s="36"/>
      <c r="T23" s="32"/>
    </row>
    <row r="24" spans="1:20" ht="34.5" hidden="1" customHeight="1">
      <c r="A24" s="44"/>
      <c r="B24" s="218" t="s">
        <v>138</v>
      </c>
      <c r="C24" s="44" t="s">
        <v>40</v>
      </c>
      <c r="D24" s="44"/>
      <c r="E24" s="44"/>
      <c r="F24" s="44"/>
      <c r="G24" s="44"/>
      <c r="H24" s="52">
        <f t="shared" ref="H24:M24" si="2">H26</f>
        <v>250000</v>
      </c>
      <c r="I24" s="52">
        <f t="shared" si="2"/>
        <v>250000</v>
      </c>
      <c r="J24" s="52">
        <f t="shared" si="2"/>
        <v>250000</v>
      </c>
      <c r="K24" s="52">
        <f t="shared" si="2"/>
        <v>250000</v>
      </c>
      <c r="L24" s="52">
        <f t="shared" si="2"/>
        <v>250000</v>
      </c>
      <c r="M24" s="52">
        <f t="shared" si="2"/>
        <v>250000</v>
      </c>
      <c r="N24" s="52">
        <f>SUM(H24:M24)</f>
        <v>1500000</v>
      </c>
      <c r="O24" s="32"/>
      <c r="P24" s="32"/>
      <c r="Q24" s="32"/>
      <c r="R24" s="32"/>
      <c r="S24" s="36"/>
      <c r="T24" s="32"/>
    </row>
    <row r="25" spans="1:20" ht="39" hidden="1" customHeight="1">
      <c r="A25" s="44"/>
      <c r="B25" s="219"/>
      <c r="C25" s="44" t="s">
        <v>41</v>
      </c>
      <c r="D25" s="44"/>
      <c r="E25" s="44"/>
      <c r="F25" s="44"/>
      <c r="G25" s="44"/>
      <c r="H25" s="52"/>
      <c r="I25" s="52"/>
      <c r="J25" s="52"/>
      <c r="K25" s="52"/>
      <c r="L25" s="52"/>
      <c r="M25" s="83"/>
      <c r="N25" s="52"/>
      <c r="O25" s="32"/>
      <c r="P25" s="32"/>
      <c r="Q25" s="32"/>
      <c r="R25" s="32"/>
      <c r="S25" s="36"/>
      <c r="T25" s="32"/>
    </row>
    <row r="26" spans="1:20" ht="39" hidden="1" customHeight="1">
      <c r="A26" s="44"/>
      <c r="B26" s="219"/>
      <c r="C26" s="44" t="s">
        <v>44</v>
      </c>
      <c r="D26" s="79">
        <v>828</v>
      </c>
      <c r="E26" s="79" t="s">
        <v>111</v>
      </c>
      <c r="F26" s="79" t="s">
        <v>139</v>
      </c>
      <c r="G26" s="79">
        <v>400</v>
      </c>
      <c r="H26" s="52">
        <v>250000</v>
      </c>
      <c r="I26" s="52">
        <v>250000</v>
      </c>
      <c r="J26" s="52">
        <v>250000</v>
      </c>
      <c r="K26" s="52">
        <v>250000</v>
      </c>
      <c r="L26" s="52">
        <v>250000</v>
      </c>
      <c r="M26" s="52">
        <v>250000</v>
      </c>
      <c r="N26" s="52">
        <f>SUM(H26:M26)</f>
        <v>1500000</v>
      </c>
      <c r="O26" s="32"/>
      <c r="P26" s="32"/>
      <c r="Q26" s="32"/>
      <c r="R26" s="32"/>
      <c r="S26" s="36"/>
      <c r="T26" s="32"/>
    </row>
    <row r="27" spans="1:20" ht="39" hidden="1" customHeight="1">
      <c r="A27" s="44"/>
      <c r="B27" s="220"/>
      <c r="C27" s="44" t="s">
        <v>43</v>
      </c>
      <c r="D27" s="44"/>
      <c r="E27" s="44"/>
      <c r="F27" s="44"/>
      <c r="G27" s="44"/>
      <c r="H27" s="52"/>
      <c r="I27" s="52"/>
      <c r="J27" s="52"/>
      <c r="K27" s="52"/>
      <c r="L27" s="52"/>
      <c r="M27" s="83"/>
      <c r="N27" s="52"/>
      <c r="O27" s="32"/>
      <c r="P27" s="32"/>
      <c r="Q27" s="32"/>
      <c r="R27" s="32"/>
      <c r="S27" s="36"/>
      <c r="T27" s="32"/>
    </row>
    <row r="28" spans="1:20" ht="27.75" hidden="1" customHeight="1">
      <c r="A28" s="44" t="s">
        <v>9</v>
      </c>
      <c r="B28" s="221" t="s">
        <v>74</v>
      </c>
      <c r="C28" s="44" t="s">
        <v>40</v>
      </c>
      <c r="D28" s="44"/>
      <c r="E28" s="44"/>
      <c r="F28" s="44"/>
      <c r="G28" s="44"/>
      <c r="H28" s="81">
        <f t="shared" ref="H28:N28" si="3">H29</f>
        <v>75000</v>
      </c>
      <c r="I28" s="81">
        <f t="shared" si="3"/>
        <v>75000</v>
      </c>
      <c r="J28" s="81">
        <f t="shared" si="3"/>
        <v>75000</v>
      </c>
      <c r="K28" s="81">
        <f t="shared" si="3"/>
        <v>75000</v>
      </c>
      <c r="L28" s="81">
        <f t="shared" si="3"/>
        <v>75000</v>
      </c>
      <c r="M28" s="81">
        <f t="shared" si="3"/>
        <v>75000</v>
      </c>
      <c r="N28" s="81">
        <f t="shared" si="3"/>
        <v>450000</v>
      </c>
      <c r="O28" s="32"/>
      <c r="P28" s="32"/>
      <c r="Q28" s="32"/>
      <c r="R28" s="32"/>
      <c r="S28" s="36"/>
      <c r="T28" s="32"/>
    </row>
    <row r="29" spans="1:20" ht="35.25" hidden="1" customHeight="1">
      <c r="A29" s="44" t="s">
        <v>13</v>
      </c>
      <c r="B29" s="222"/>
      <c r="C29" s="44" t="s">
        <v>44</v>
      </c>
      <c r="D29" s="80">
        <v>828</v>
      </c>
      <c r="E29" s="80" t="s">
        <v>111</v>
      </c>
      <c r="F29" s="80" t="s">
        <v>113</v>
      </c>
      <c r="G29" s="80"/>
      <c r="H29" s="82">
        <v>75000</v>
      </c>
      <c r="I29" s="82">
        <v>75000</v>
      </c>
      <c r="J29" s="82">
        <v>75000</v>
      </c>
      <c r="K29" s="82">
        <v>75000</v>
      </c>
      <c r="L29" s="82">
        <v>75000</v>
      </c>
      <c r="M29" s="82">
        <v>75000</v>
      </c>
      <c r="N29" s="52">
        <f>SUM(H29:M29)</f>
        <v>450000</v>
      </c>
      <c r="O29" s="32"/>
      <c r="P29" s="32"/>
      <c r="Q29" s="32"/>
      <c r="R29" s="32"/>
      <c r="S29" s="36"/>
      <c r="T29" s="32"/>
    </row>
    <row r="30" spans="1:20" ht="30.75" hidden="1" customHeight="1">
      <c r="A30" s="206" t="s">
        <v>59</v>
      </c>
      <c r="B30" s="206"/>
      <c r="C30" s="44" t="s">
        <v>40</v>
      </c>
      <c r="D30" s="44"/>
      <c r="E30" s="44"/>
      <c r="F30" s="44"/>
      <c r="G30" s="44"/>
      <c r="H30" s="52">
        <f t="shared" ref="H30:M30" si="4">SUM(H31:H33)</f>
        <v>1251248</v>
      </c>
      <c r="I30" s="52">
        <f t="shared" si="4"/>
        <v>1646457</v>
      </c>
      <c r="J30" s="52">
        <f t="shared" si="4"/>
        <v>3682317</v>
      </c>
      <c r="K30" s="52">
        <f t="shared" si="4"/>
        <v>4994454</v>
      </c>
      <c r="L30" s="52">
        <f t="shared" si="4"/>
        <v>4480497</v>
      </c>
      <c r="M30" s="52">
        <f t="shared" si="4"/>
        <v>5127004</v>
      </c>
      <c r="N30" s="52">
        <f>SUM(H30:M30)</f>
        <v>21181977</v>
      </c>
      <c r="O30" s="32"/>
      <c r="P30" s="32"/>
      <c r="Q30" s="32"/>
      <c r="R30" s="32"/>
      <c r="S30" s="36"/>
      <c r="T30" s="32"/>
    </row>
    <row r="31" spans="1:20" ht="30" hidden="1" customHeight="1">
      <c r="A31" s="206"/>
      <c r="B31" s="206"/>
      <c r="C31" s="44" t="s">
        <v>41</v>
      </c>
      <c r="D31" s="44"/>
      <c r="E31" s="44"/>
      <c r="F31" s="44"/>
      <c r="G31" s="44"/>
      <c r="H31" s="52">
        <f t="shared" ref="H31:N31" si="5">H10+H13</f>
        <v>0</v>
      </c>
      <c r="I31" s="52">
        <f t="shared" si="5"/>
        <v>0</v>
      </c>
      <c r="J31" s="52">
        <f t="shared" si="5"/>
        <v>1067524</v>
      </c>
      <c r="K31" s="52">
        <f t="shared" si="5"/>
        <v>2287340</v>
      </c>
      <c r="L31" s="52">
        <f t="shared" si="5"/>
        <v>1480000</v>
      </c>
      <c r="M31" s="52">
        <f t="shared" si="5"/>
        <v>1778445.7</v>
      </c>
      <c r="N31" s="52">
        <f t="shared" si="5"/>
        <v>6613309.7000000002</v>
      </c>
    </row>
    <row r="32" spans="1:20" ht="30" hidden="1" customHeight="1">
      <c r="A32" s="206"/>
      <c r="B32" s="206"/>
      <c r="C32" s="44" t="s">
        <v>42</v>
      </c>
      <c r="D32" s="44"/>
      <c r="E32" s="44"/>
      <c r="F32" s="44"/>
      <c r="G32" s="44"/>
      <c r="H32" s="52">
        <f t="shared" ref="H32:M32" si="6">H11+H14+H18+H22+H26+H29</f>
        <v>1251248</v>
      </c>
      <c r="I32" s="52">
        <f t="shared" si="6"/>
        <v>1646457</v>
      </c>
      <c r="J32" s="52">
        <f t="shared" si="6"/>
        <v>2557346</v>
      </c>
      <c r="K32" s="52">
        <f t="shared" si="6"/>
        <v>2649667</v>
      </c>
      <c r="L32" s="52">
        <f t="shared" si="6"/>
        <v>2943050</v>
      </c>
      <c r="M32" s="52">
        <f t="shared" si="6"/>
        <v>3291111.3</v>
      </c>
      <c r="N32" s="52">
        <f>SUM(H32:M32)</f>
        <v>14338879.300000001</v>
      </c>
    </row>
    <row r="33" spans="1:16" ht="37.5" hidden="1" customHeight="1">
      <c r="A33" s="206"/>
      <c r="B33" s="206"/>
      <c r="C33" s="44" t="s">
        <v>43</v>
      </c>
      <c r="D33" s="44"/>
      <c r="E33" s="44"/>
      <c r="F33" s="44"/>
      <c r="G33" s="44"/>
      <c r="H33" s="52">
        <f t="shared" ref="H33:N33" si="7">H15+H19+H23</f>
        <v>0</v>
      </c>
      <c r="I33" s="52">
        <f t="shared" si="7"/>
        <v>0</v>
      </c>
      <c r="J33" s="52">
        <f t="shared" si="7"/>
        <v>57447</v>
      </c>
      <c r="K33" s="52">
        <f t="shared" si="7"/>
        <v>57447</v>
      </c>
      <c r="L33" s="52">
        <f t="shared" si="7"/>
        <v>57447</v>
      </c>
      <c r="M33" s="52">
        <f t="shared" si="7"/>
        <v>57447</v>
      </c>
      <c r="N33" s="52">
        <f t="shared" si="7"/>
        <v>229788</v>
      </c>
      <c r="P33" s="8" t="s">
        <v>97</v>
      </c>
    </row>
    <row r="34" spans="1:16" ht="30" customHeight="1">
      <c r="A34" s="5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N34" s="28"/>
    </row>
    <row r="35" spans="1:16" ht="37.5" customHeight="1">
      <c r="A35" s="179" t="s">
        <v>161</v>
      </c>
      <c r="B35" s="179" t="s">
        <v>20</v>
      </c>
      <c r="C35" s="179" t="s">
        <v>133</v>
      </c>
      <c r="D35" s="213" t="s">
        <v>109</v>
      </c>
      <c r="E35" s="213"/>
      <c r="F35" s="213"/>
      <c r="G35" s="213"/>
      <c r="H35" s="179"/>
      <c r="I35" s="179"/>
      <c r="J35" s="179"/>
      <c r="K35" s="179"/>
      <c r="L35" s="179"/>
      <c r="M35" s="179"/>
      <c r="N35" s="227" t="s">
        <v>15</v>
      </c>
    </row>
    <row r="36" spans="1:16" ht="20.25" customHeight="1">
      <c r="A36" s="179"/>
      <c r="B36" s="179"/>
      <c r="C36" s="179"/>
      <c r="D36" s="213" t="s">
        <v>110</v>
      </c>
      <c r="E36" s="213"/>
      <c r="F36" s="213"/>
      <c r="G36" s="213"/>
      <c r="H36" s="118">
        <v>2025</v>
      </c>
      <c r="I36" s="118">
        <v>2026</v>
      </c>
      <c r="J36" s="118">
        <v>2027</v>
      </c>
      <c r="K36" s="118">
        <v>2028</v>
      </c>
      <c r="L36" s="118">
        <v>2029</v>
      </c>
      <c r="M36" s="118">
        <v>2030</v>
      </c>
      <c r="N36" s="228"/>
    </row>
    <row r="37" spans="1:16" ht="23.25" customHeight="1">
      <c r="A37" s="118">
        <v>1</v>
      </c>
      <c r="B37" s="118">
        <v>2</v>
      </c>
      <c r="C37" s="118">
        <v>2</v>
      </c>
      <c r="D37" s="118">
        <v>3</v>
      </c>
      <c r="E37" s="118">
        <v>4</v>
      </c>
      <c r="F37" s="118">
        <v>5</v>
      </c>
      <c r="G37" s="118">
        <v>6</v>
      </c>
      <c r="H37" s="118">
        <v>7</v>
      </c>
      <c r="I37" s="118">
        <v>8</v>
      </c>
      <c r="J37" s="118">
        <v>9</v>
      </c>
      <c r="K37" s="118">
        <v>10</v>
      </c>
      <c r="L37" s="118">
        <v>11</v>
      </c>
      <c r="M37" s="118">
        <v>12</v>
      </c>
      <c r="N37" s="118">
        <v>13</v>
      </c>
    </row>
    <row r="38" spans="1:16" ht="29.25" customHeight="1">
      <c r="A38" s="118" t="s">
        <v>1</v>
      </c>
      <c r="B38" s="181" t="s">
        <v>197</v>
      </c>
      <c r="C38" s="181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</row>
    <row r="39" spans="1:16" ht="37.5" customHeight="1">
      <c r="A39" s="118" t="s">
        <v>147</v>
      </c>
      <c r="B39" s="87"/>
      <c r="C39" s="210" t="s">
        <v>174</v>
      </c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2"/>
    </row>
    <row r="40" spans="1:16" ht="28.2" customHeight="1">
      <c r="A40" s="78"/>
      <c r="B40" s="207" t="s">
        <v>114</v>
      </c>
      <c r="C40" s="89" t="s">
        <v>185</v>
      </c>
      <c r="D40" s="103">
        <v>850</v>
      </c>
      <c r="E40" s="103" t="s">
        <v>111</v>
      </c>
      <c r="F40" s="137" t="s">
        <v>188</v>
      </c>
      <c r="G40" s="103">
        <v>400</v>
      </c>
      <c r="H40" s="52">
        <f>SUM(H41:H44)</f>
        <v>0</v>
      </c>
      <c r="I40" s="52">
        <f t="shared" ref="I40:M40" si="8">SUM(I41:I44)</f>
        <v>0</v>
      </c>
      <c r="J40" s="52">
        <f t="shared" si="8"/>
        <v>99058.4</v>
      </c>
      <c r="K40" s="52">
        <f t="shared" si="8"/>
        <v>0</v>
      </c>
      <c r="L40" s="52">
        <f t="shared" si="8"/>
        <v>0</v>
      </c>
      <c r="M40" s="52">
        <f t="shared" si="8"/>
        <v>0</v>
      </c>
      <c r="N40" s="52">
        <f>SUM(H40:M40)</f>
        <v>99058.4</v>
      </c>
      <c r="O40" s="114">
        <f>N40+N46+N52</f>
        <v>154725.69999999998</v>
      </c>
    </row>
    <row r="41" spans="1:16" ht="15.6">
      <c r="A41" s="78"/>
      <c r="B41" s="208"/>
      <c r="C41" s="89" t="s">
        <v>187</v>
      </c>
      <c r="D41" s="44"/>
      <c r="E41" s="44"/>
      <c r="F41" s="44"/>
      <c r="G41" s="44"/>
      <c r="H41" s="102"/>
      <c r="I41" s="102"/>
      <c r="J41" s="102"/>
      <c r="K41" s="102"/>
      <c r="L41" s="102"/>
      <c r="M41" s="102"/>
      <c r="N41" s="50"/>
    </row>
    <row r="42" spans="1:16" ht="15.6">
      <c r="A42" s="78"/>
      <c r="B42" s="208"/>
      <c r="C42" s="89" t="s">
        <v>44</v>
      </c>
      <c r="D42" s="44"/>
      <c r="E42" s="44"/>
      <c r="F42" s="44"/>
      <c r="G42" s="44"/>
      <c r="H42" s="52"/>
      <c r="I42" s="52"/>
      <c r="J42" s="52"/>
      <c r="K42" s="52"/>
      <c r="L42" s="52"/>
      <c r="M42" s="52"/>
      <c r="N42" s="52"/>
    </row>
    <row r="43" spans="1:16" ht="15.6">
      <c r="A43" s="78"/>
      <c r="B43" s="208"/>
      <c r="C43" s="89" t="s">
        <v>186</v>
      </c>
      <c r="D43" s="44"/>
      <c r="E43" s="44"/>
      <c r="F43" s="44"/>
      <c r="G43" s="44"/>
      <c r="H43" s="102"/>
      <c r="I43" s="102"/>
      <c r="J43" s="150">
        <v>99058.4</v>
      </c>
      <c r="K43" s="102"/>
      <c r="L43" s="102"/>
      <c r="M43" s="102"/>
      <c r="N43" s="52">
        <f>SUM(H43:M43)</f>
        <v>99058.4</v>
      </c>
    </row>
    <row r="44" spans="1:16" ht="24" customHeight="1">
      <c r="A44" s="78"/>
      <c r="B44" s="209"/>
      <c r="C44" s="89" t="s">
        <v>70</v>
      </c>
      <c r="D44" s="44"/>
      <c r="E44" s="44"/>
      <c r="F44" s="44"/>
      <c r="G44" s="44"/>
      <c r="H44" s="102"/>
      <c r="I44" s="102"/>
      <c r="J44" s="102"/>
      <c r="K44" s="102"/>
      <c r="L44" s="102"/>
      <c r="M44" s="102"/>
      <c r="N44" s="50"/>
    </row>
    <row r="45" spans="1:16" ht="32.25" customHeight="1">
      <c r="A45" s="118" t="s">
        <v>148</v>
      </c>
      <c r="B45" s="117"/>
      <c r="C45" s="210" t="s">
        <v>82</v>
      </c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2"/>
    </row>
    <row r="46" spans="1:16" ht="24.75" customHeight="1">
      <c r="A46" s="78"/>
      <c r="B46" s="207" t="s">
        <v>114</v>
      </c>
      <c r="C46" s="89" t="s">
        <v>185</v>
      </c>
      <c r="D46" s="107">
        <v>850</v>
      </c>
      <c r="E46" s="107" t="s">
        <v>111</v>
      </c>
      <c r="F46" s="166" t="s">
        <v>188</v>
      </c>
      <c r="G46" s="107">
        <v>400</v>
      </c>
      <c r="H46" s="52">
        <f>SUM(H47:H50)</f>
        <v>0</v>
      </c>
      <c r="I46" s="52">
        <f t="shared" ref="I46:M46" si="9">SUM(I47:I50)</f>
        <v>32312.1</v>
      </c>
      <c r="J46" s="52">
        <f t="shared" si="9"/>
        <v>14812.1</v>
      </c>
      <c r="K46" s="52">
        <f t="shared" si="9"/>
        <v>0</v>
      </c>
      <c r="L46" s="52">
        <f t="shared" si="9"/>
        <v>0</v>
      </c>
      <c r="M46" s="52">
        <f t="shared" si="9"/>
        <v>0</v>
      </c>
      <c r="N46" s="52">
        <f>SUM(H46:M46)</f>
        <v>47124.2</v>
      </c>
    </row>
    <row r="47" spans="1:16" ht="15.6">
      <c r="A47" s="78"/>
      <c r="B47" s="208"/>
      <c r="C47" s="89" t="s">
        <v>187</v>
      </c>
      <c r="D47" s="44"/>
      <c r="E47" s="44"/>
      <c r="F47" s="44"/>
      <c r="G47" s="44"/>
      <c r="H47" s="135"/>
      <c r="I47" s="135"/>
      <c r="J47" s="135"/>
      <c r="K47" s="135"/>
      <c r="L47" s="135"/>
      <c r="M47" s="135"/>
      <c r="N47" s="50"/>
    </row>
    <row r="48" spans="1:16" ht="15.6">
      <c r="A48" s="78"/>
      <c r="B48" s="208"/>
      <c r="C48" s="89" t="s">
        <v>44</v>
      </c>
      <c r="D48" s="44"/>
      <c r="E48" s="44"/>
      <c r="F48" s="44"/>
      <c r="G48" s="44"/>
      <c r="H48" s="52"/>
      <c r="I48" s="52"/>
      <c r="J48" s="52"/>
      <c r="K48" s="52"/>
      <c r="L48" s="52"/>
      <c r="M48" s="52"/>
      <c r="N48" s="52"/>
    </row>
    <row r="49" spans="1:14" ht="15.6">
      <c r="A49" s="78"/>
      <c r="B49" s="208"/>
      <c r="C49" s="89" t="s">
        <v>186</v>
      </c>
      <c r="D49" s="44"/>
      <c r="E49" s="44"/>
      <c r="F49" s="44"/>
      <c r="G49" s="44"/>
      <c r="H49" s="135"/>
      <c r="I49" s="150">
        <v>32312.1</v>
      </c>
      <c r="J49" s="150">
        <v>14812.1</v>
      </c>
      <c r="K49" s="135"/>
      <c r="L49" s="135"/>
      <c r="M49" s="135"/>
      <c r="N49" s="52">
        <f>SUM(H49:M49)</f>
        <v>47124.2</v>
      </c>
    </row>
    <row r="50" spans="1:14" ht="24" customHeight="1">
      <c r="A50" s="78"/>
      <c r="B50" s="209"/>
      <c r="C50" s="89" t="s">
        <v>70</v>
      </c>
      <c r="D50" s="44"/>
      <c r="E50" s="44"/>
      <c r="F50" s="44"/>
      <c r="G50" s="44"/>
      <c r="H50" s="135"/>
      <c r="I50" s="135"/>
      <c r="J50" s="135"/>
      <c r="K50" s="135"/>
      <c r="L50" s="135"/>
      <c r="M50" s="135"/>
      <c r="N50" s="50"/>
    </row>
    <row r="51" spans="1:14" ht="21.75" customHeight="1">
      <c r="A51" s="122" t="s">
        <v>129</v>
      </c>
      <c r="B51" s="117"/>
      <c r="C51" s="210" t="s">
        <v>183</v>
      </c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2"/>
    </row>
    <row r="52" spans="1:14" ht="24" customHeight="1">
      <c r="A52" s="78"/>
      <c r="B52" s="207" t="s">
        <v>100</v>
      </c>
      <c r="C52" s="200" t="s">
        <v>185</v>
      </c>
      <c r="D52" s="103">
        <v>850</v>
      </c>
      <c r="E52" s="103" t="s">
        <v>111</v>
      </c>
      <c r="F52" s="166" t="s">
        <v>188</v>
      </c>
      <c r="G52" s="80">
        <v>200</v>
      </c>
      <c r="H52" s="150">
        <f>SUM(H54:H57)</f>
        <v>8543.1</v>
      </c>
      <c r="I52" s="150">
        <v>0</v>
      </c>
      <c r="J52" s="150">
        <f t="shared" ref="J52:M52" si="10">SUM(J54:J57)</f>
        <v>0</v>
      </c>
      <c r="K52" s="150">
        <f t="shared" si="10"/>
        <v>0</v>
      </c>
      <c r="L52" s="150">
        <f t="shared" si="10"/>
        <v>0</v>
      </c>
      <c r="M52" s="150">
        <f t="shared" si="10"/>
        <v>0</v>
      </c>
      <c r="N52" s="52">
        <f>SUM(H52:M52)</f>
        <v>8543.1</v>
      </c>
    </row>
    <row r="53" spans="1:14" ht="24" customHeight="1">
      <c r="A53" s="78"/>
      <c r="B53" s="208"/>
      <c r="C53" s="201"/>
      <c r="D53" s="166">
        <v>850</v>
      </c>
      <c r="E53" s="166" t="s">
        <v>224</v>
      </c>
      <c r="F53" s="166" t="s">
        <v>188</v>
      </c>
      <c r="G53" s="80">
        <v>400</v>
      </c>
      <c r="H53" s="150"/>
      <c r="I53" s="150">
        <v>12000</v>
      </c>
      <c r="J53" s="150"/>
      <c r="K53" s="150"/>
      <c r="L53" s="150"/>
      <c r="M53" s="150"/>
      <c r="N53" s="52">
        <f>SUM(H53:M53)</f>
        <v>12000</v>
      </c>
    </row>
    <row r="54" spans="1:14" ht="15.6">
      <c r="A54" s="78"/>
      <c r="B54" s="208"/>
      <c r="C54" s="89" t="s">
        <v>187</v>
      </c>
      <c r="D54" s="44"/>
      <c r="E54" s="44"/>
      <c r="F54" s="44"/>
      <c r="G54" s="44"/>
      <c r="H54" s="102"/>
      <c r="I54" s="52"/>
      <c r="J54" s="52"/>
      <c r="K54" s="52"/>
      <c r="L54" s="52"/>
      <c r="M54" s="52"/>
      <c r="N54" s="52"/>
    </row>
    <row r="55" spans="1:14" ht="15.6">
      <c r="A55" s="78"/>
      <c r="B55" s="208"/>
      <c r="C55" s="89" t="s">
        <v>44</v>
      </c>
      <c r="D55" s="44"/>
      <c r="E55" s="44"/>
      <c r="F55" s="44"/>
      <c r="G55" s="44"/>
      <c r="H55" s="102"/>
      <c r="I55" s="52"/>
      <c r="J55" s="52"/>
      <c r="K55" s="52"/>
      <c r="L55" s="52"/>
      <c r="M55" s="52"/>
      <c r="N55" s="52"/>
    </row>
    <row r="56" spans="1:14" ht="16.8" customHeight="1">
      <c r="A56" s="78"/>
      <c r="B56" s="208"/>
      <c r="C56" s="89" t="s">
        <v>186</v>
      </c>
      <c r="D56" s="103"/>
      <c r="E56" s="103"/>
      <c r="F56" s="103"/>
      <c r="G56" s="80"/>
      <c r="H56" s="150">
        <v>8543.1</v>
      </c>
      <c r="I56" s="150">
        <v>12000</v>
      </c>
      <c r="J56" s="52"/>
      <c r="K56" s="52"/>
      <c r="L56" s="52"/>
      <c r="M56" s="52"/>
      <c r="N56" s="52">
        <f>SUM(H56:M56)</f>
        <v>20543.099999999999</v>
      </c>
    </row>
    <row r="57" spans="1:14" ht="15.6">
      <c r="A57" s="78"/>
      <c r="B57" s="208"/>
      <c r="C57" s="89" t="s">
        <v>70</v>
      </c>
      <c r="D57" s="44"/>
      <c r="E57" s="44"/>
      <c r="F57" s="44"/>
      <c r="G57" s="44"/>
      <c r="H57" s="102"/>
      <c r="I57" s="102"/>
      <c r="J57" s="102"/>
      <c r="K57" s="102"/>
      <c r="L57" s="102"/>
      <c r="M57" s="102"/>
      <c r="N57" s="50"/>
    </row>
    <row r="58" spans="1:14" ht="27" hidden="1" customHeight="1">
      <c r="A58" s="78" t="s">
        <v>130</v>
      </c>
      <c r="B58" s="117"/>
      <c r="C58" s="210" t="s">
        <v>128</v>
      </c>
      <c r="D58" s="211"/>
      <c r="E58" s="211"/>
      <c r="F58" s="211"/>
      <c r="G58" s="211"/>
      <c r="H58" s="211"/>
      <c r="I58" s="211"/>
      <c r="J58" s="211"/>
      <c r="K58" s="211"/>
      <c r="L58" s="211"/>
      <c r="M58" s="211"/>
      <c r="N58" s="212"/>
    </row>
    <row r="59" spans="1:14" ht="27" hidden="1" customHeight="1">
      <c r="A59" s="78"/>
      <c r="B59" s="207" t="s">
        <v>66</v>
      </c>
      <c r="C59" s="89" t="s">
        <v>69</v>
      </c>
      <c r="D59" s="103">
        <v>828</v>
      </c>
      <c r="E59" s="103" t="s">
        <v>111</v>
      </c>
      <c r="F59" s="103" t="s">
        <v>112</v>
      </c>
      <c r="G59" s="80">
        <v>500</v>
      </c>
      <c r="H59" s="102">
        <f t="shared" ref="H59:N59" si="11">H18</f>
        <v>0</v>
      </c>
      <c r="I59" s="102">
        <f t="shared" si="11"/>
        <v>0</v>
      </c>
      <c r="J59" s="102">
        <f t="shared" si="11"/>
        <v>0</v>
      </c>
      <c r="K59" s="102">
        <f t="shared" si="11"/>
        <v>0</v>
      </c>
      <c r="L59" s="102">
        <f t="shared" si="11"/>
        <v>0</v>
      </c>
      <c r="M59" s="102">
        <f t="shared" si="11"/>
        <v>0</v>
      </c>
      <c r="N59" s="102">
        <f t="shared" si="11"/>
        <v>0</v>
      </c>
    </row>
    <row r="60" spans="1:14" ht="31.2" hidden="1">
      <c r="A60" s="78"/>
      <c r="B60" s="209"/>
      <c r="C60" s="89" t="s">
        <v>123</v>
      </c>
      <c r="D60" s="44"/>
      <c r="E60" s="44"/>
      <c r="F60" s="44"/>
      <c r="G60" s="44"/>
      <c r="H60" s="102"/>
      <c r="I60" s="102"/>
      <c r="J60" s="102"/>
      <c r="K60" s="102"/>
      <c r="L60" s="102"/>
      <c r="M60" s="102"/>
      <c r="N60" s="102"/>
    </row>
    <row r="61" spans="1:14" ht="31.2" hidden="1">
      <c r="A61" s="78"/>
      <c r="B61" s="207"/>
      <c r="C61" s="89" t="s">
        <v>124</v>
      </c>
      <c r="D61" s="44"/>
      <c r="E61" s="44"/>
      <c r="F61" s="44"/>
      <c r="G61" s="44"/>
      <c r="H61" s="102"/>
      <c r="I61" s="102"/>
      <c r="J61" s="102"/>
      <c r="K61" s="102"/>
      <c r="L61" s="102"/>
      <c r="M61" s="102"/>
      <c r="N61" s="102"/>
    </row>
    <row r="62" spans="1:14" ht="22.5" hidden="1" customHeight="1">
      <c r="A62" s="78"/>
      <c r="B62" s="208"/>
      <c r="C62" s="101" t="s">
        <v>125</v>
      </c>
      <c r="D62" s="103">
        <v>828</v>
      </c>
      <c r="E62" s="103" t="s">
        <v>111</v>
      </c>
      <c r="F62" s="103" t="s">
        <v>112</v>
      </c>
      <c r="G62" s="80">
        <v>500</v>
      </c>
      <c r="H62" s="102"/>
      <c r="I62" s="102"/>
      <c r="J62" s="102"/>
      <c r="K62" s="102"/>
      <c r="L62" s="102"/>
      <c r="M62" s="102"/>
      <c r="N62" s="50"/>
    </row>
    <row r="63" spans="1:14" ht="62.4" hidden="1">
      <c r="A63" s="78"/>
      <c r="B63" s="208"/>
      <c r="C63" s="89" t="s">
        <v>126</v>
      </c>
      <c r="D63" s="44"/>
      <c r="E63" s="44"/>
      <c r="F63" s="44"/>
      <c r="G63" s="44"/>
      <c r="H63" s="102"/>
      <c r="I63" s="102"/>
      <c r="J63" s="102"/>
      <c r="K63" s="102"/>
      <c r="L63" s="102"/>
      <c r="M63" s="102"/>
      <c r="N63" s="50"/>
    </row>
    <row r="64" spans="1:14" ht="46.8" hidden="1">
      <c r="A64" s="78"/>
      <c r="B64" s="208"/>
      <c r="C64" s="89" t="s">
        <v>127</v>
      </c>
      <c r="D64" s="44"/>
      <c r="E64" s="44"/>
      <c r="F64" s="44"/>
      <c r="G64" s="44"/>
      <c r="H64" s="102"/>
      <c r="I64" s="102"/>
      <c r="J64" s="102"/>
      <c r="K64" s="102"/>
      <c r="L64" s="102"/>
      <c r="M64" s="102"/>
      <c r="N64" s="50"/>
    </row>
    <row r="65" spans="1:15" ht="38.25" hidden="1" customHeight="1">
      <c r="A65" s="78"/>
      <c r="B65" s="208"/>
      <c r="C65" s="89" t="s">
        <v>43</v>
      </c>
      <c r="D65" s="44"/>
      <c r="E65" s="44"/>
      <c r="F65" s="44"/>
      <c r="G65" s="44"/>
      <c r="H65" s="102">
        <f t="shared" ref="H65:N65" si="12">H19</f>
        <v>0</v>
      </c>
      <c r="I65" s="102">
        <f t="shared" si="12"/>
        <v>0</v>
      </c>
      <c r="J65" s="102">
        <f t="shared" si="12"/>
        <v>0</v>
      </c>
      <c r="K65" s="102">
        <f t="shared" si="12"/>
        <v>0</v>
      </c>
      <c r="L65" s="102">
        <f t="shared" si="12"/>
        <v>0</v>
      </c>
      <c r="M65" s="102">
        <f t="shared" si="12"/>
        <v>0</v>
      </c>
      <c r="N65" s="102">
        <f t="shared" si="12"/>
        <v>0</v>
      </c>
    </row>
    <row r="66" spans="1:15" ht="27" hidden="1" customHeight="1">
      <c r="A66" s="78"/>
      <c r="B66" s="209"/>
      <c r="C66" s="89" t="s">
        <v>70</v>
      </c>
      <c r="D66" s="44"/>
      <c r="E66" s="44"/>
      <c r="F66" s="44"/>
      <c r="G66" s="44"/>
      <c r="H66" s="102"/>
      <c r="I66" s="102"/>
      <c r="J66" s="102"/>
      <c r="K66" s="102"/>
      <c r="L66" s="102"/>
      <c r="M66" s="102"/>
      <c r="N66" s="50"/>
    </row>
    <row r="67" spans="1:15" ht="27" hidden="1" customHeight="1">
      <c r="A67" s="78" t="s">
        <v>131</v>
      </c>
      <c r="B67" s="117"/>
      <c r="C67" s="210" t="s">
        <v>67</v>
      </c>
      <c r="D67" s="211"/>
      <c r="E67" s="211"/>
      <c r="F67" s="211"/>
      <c r="G67" s="211"/>
      <c r="H67" s="211"/>
      <c r="I67" s="211"/>
      <c r="J67" s="211"/>
      <c r="K67" s="211"/>
      <c r="L67" s="211"/>
      <c r="M67" s="211"/>
      <c r="N67" s="212"/>
    </row>
    <row r="68" spans="1:15" ht="23.25" hidden="1" customHeight="1">
      <c r="A68" s="78"/>
      <c r="B68" s="207" t="s">
        <v>67</v>
      </c>
      <c r="C68" s="89" t="s">
        <v>69</v>
      </c>
      <c r="D68" s="103">
        <v>828</v>
      </c>
      <c r="E68" s="103" t="s">
        <v>111</v>
      </c>
      <c r="F68" s="103" t="s">
        <v>112</v>
      </c>
      <c r="G68" s="80">
        <v>500</v>
      </c>
      <c r="H68" s="102">
        <f t="shared" ref="H68:N68" si="13">H22</f>
        <v>0</v>
      </c>
      <c r="I68" s="102">
        <f t="shared" si="13"/>
        <v>0</v>
      </c>
      <c r="J68" s="102">
        <f t="shared" si="13"/>
        <v>0</v>
      </c>
      <c r="K68" s="102">
        <f t="shared" si="13"/>
        <v>0</v>
      </c>
      <c r="L68" s="102">
        <f t="shared" si="13"/>
        <v>0</v>
      </c>
      <c r="M68" s="102">
        <f t="shared" si="13"/>
        <v>0</v>
      </c>
      <c r="N68" s="102">
        <f t="shared" si="13"/>
        <v>0</v>
      </c>
    </row>
    <row r="69" spans="1:15" ht="31.2" hidden="1">
      <c r="A69" s="78"/>
      <c r="B69" s="208"/>
      <c r="C69" s="89" t="s">
        <v>123</v>
      </c>
      <c r="D69" s="44"/>
      <c r="E69" s="44"/>
      <c r="F69" s="44"/>
      <c r="G69" s="44"/>
      <c r="H69" s="102"/>
      <c r="I69" s="102"/>
      <c r="J69" s="102"/>
      <c r="K69" s="102"/>
      <c r="L69" s="102"/>
      <c r="M69" s="102"/>
      <c r="N69" s="102"/>
    </row>
    <row r="70" spans="1:15" ht="31.2" hidden="1">
      <c r="A70" s="78"/>
      <c r="B70" s="208"/>
      <c r="C70" s="89" t="s">
        <v>124</v>
      </c>
      <c r="D70" s="44"/>
      <c r="E70" s="44"/>
      <c r="F70" s="44"/>
      <c r="G70" s="44"/>
      <c r="H70" s="102"/>
      <c r="I70" s="102"/>
      <c r="J70" s="102"/>
      <c r="K70" s="102"/>
      <c r="L70" s="102"/>
      <c r="M70" s="102"/>
      <c r="N70" s="102"/>
    </row>
    <row r="71" spans="1:15" ht="27" hidden="1" customHeight="1">
      <c r="A71" s="78"/>
      <c r="B71" s="208"/>
      <c r="C71" s="101" t="s">
        <v>125</v>
      </c>
      <c r="D71" s="103">
        <v>828</v>
      </c>
      <c r="E71" s="103" t="s">
        <v>111</v>
      </c>
      <c r="F71" s="103" t="s">
        <v>112</v>
      </c>
      <c r="G71" s="80">
        <v>500</v>
      </c>
      <c r="H71" s="102"/>
      <c r="I71" s="102"/>
      <c r="J71" s="102"/>
      <c r="K71" s="102"/>
      <c r="L71" s="102"/>
      <c r="M71" s="102"/>
      <c r="N71" s="50"/>
    </row>
    <row r="72" spans="1:15" ht="62.4" hidden="1">
      <c r="A72" s="78"/>
      <c r="B72" s="208"/>
      <c r="C72" s="89" t="s">
        <v>126</v>
      </c>
      <c r="D72" s="44"/>
      <c r="E72" s="44"/>
      <c r="F72" s="44"/>
      <c r="G72" s="44"/>
      <c r="H72" s="102"/>
      <c r="I72" s="102"/>
      <c r="J72" s="102"/>
      <c r="K72" s="102"/>
      <c r="L72" s="102"/>
      <c r="M72" s="102"/>
      <c r="N72" s="50"/>
    </row>
    <row r="73" spans="1:15" ht="46.8" hidden="1">
      <c r="A73" s="78"/>
      <c r="B73" s="208"/>
      <c r="C73" s="89" t="s">
        <v>127</v>
      </c>
      <c r="D73" s="44"/>
      <c r="E73" s="44"/>
      <c r="F73" s="44"/>
      <c r="G73" s="44"/>
      <c r="H73" s="102"/>
      <c r="I73" s="102"/>
      <c r="J73" s="102"/>
      <c r="K73" s="102"/>
      <c r="L73" s="102"/>
      <c r="M73" s="102"/>
      <c r="N73" s="50"/>
    </row>
    <row r="74" spans="1:15" ht="39" hidden="1" customHeight="1">
      <c r="A74" s="78"/>
      <c r="B74" s="208"/>
      <c r="C74" s="89" t="s">
        <v>43</v>
      </c>
      <c r="D74" s="44"/>
      <c r="E74" s="44"/>
      <c r="F74" s="44"/>
      <c r="G74" s="44"/>
      <c r="H74" s="102">
        <f t="shared" ref="H74:N74" si="14">H23</f>
        <v>0</v>
      </c>
      <c r="I74" s="102">
        <f t="shared" si="14"/>
        <v>0</v>
      </c>
      <c r="J74" s="102">
        <f t="shared" si="14"/>
        <v>0</v>
      </c>
      <c r="K74" s="102">
        <f t="shared" si="14"/>
        <v>0</v>
      </c>
      <c r="L74" s="102">
        <f t="shared" si="14"/>
        <v>0</v>
      </c>
      <c r="M74" s="102">
        <f t="shared" si="14"/>
        <v>0</v>
      </c>
      <c r="N74" s="102">
        <f t="shared" si="14"/>
        <v>0</v>
      </c>
    </row>
    <row r="75" spans="1:15" ht="21.75" hidden="1" customHeight="1">
      <c r="A75" s="78"/>
      <c r="B75" s="209"/>
      <c r="C75" s="89" t="s">
        <v>70</v>
      </c>
      <c r="D75" s="44"/>
      <c r="E75" s="44"/>
      <c r="F75" s="44"/>
      <c r="G75" s="44"/>
      <c r="H75" s="102"/>
      <c r="I75" s="102"/>
      <c r="J75" s="102"/>
      <c r="K75" s="102"/>
      <c r="L75" s="102"/>
      <c r="M75" s="102"/>
      <c r="N75" s="50"/>
    </row>
    <row r="76" spans="1:15" ht="21" customHeight="1">
      <c r="A76" s="202"/>
      <c r="B76" s="203"/>
      <c r="C76" s="88" t="s">
        <v>162</v>
      </c>
      <c r="D76" s="44"/>
      <c r="E76" s="44"/>
      <c r="F76" s="44"/>
      <c r="G76" s="102"/>
      <c r="H76" s="151">
        <f>H81</f>
        <v>8543.1</v>
      </c>
      <c r="I76" s="151">
        <f t="shared" ref="I76:J76" si="15">I81</f>
        <v>44312.1</v>
      </c>
      <c r="J76" s="151">
        <f t="shared" si="15"/>
        <v>113870.5</v>
      </c>
      <c r="K76" s="151">
        <f t="shared" ref="K76:M76" si="16">K78</f>
        <v>0</v>
      </c>
      <c r="L76" s="151">
        <f t="shared" si="16"/>
        <v>0</v>
      </c>
      <c r="M76" s="151">
        <f t="shared" si="16"/>
        <v>0</v>
      </c>
      <c r="N76" s="151">
        <f>N78</f>
        <v>154725.70000000001</v>
      </c>
      <c r="O76" s="114" t="e">
        <f>#REF!+#REF!</f>
        <v>#REF!</v>
      </c>
    </row>
    <row r="77" spans="1:15" ht="15" customHeight="1">
      <c r="A77" s="204"/>
      <c r="B77" s="205"/>
      <c r="C77" s="89" t="s">
        <v>132</v>
      </c>
      <c r="D77" s="44"/>
      <c r="E77" s="44"/>
      <c r="F77" s="44"/>
      <c r="G77" s="102"/>
      <c r="H77" s="52"/>
      <c r="I77" s="52"/>
      <c r="J77" s="52"/>
      <c r="K77" s="52"/>
      <c r="L77" s="52"/>
      <c r="M77" s="52"/>
      <c r="N77" s="52"/>
    </row>
    <row r="78" spans="1:15" ht="21.75" customHeight="1">
      <c r="A78" s="204"/>
      <c r="B78" s="205"/>
      <c r="C78" s="89" t="s">
        <v>189</v>
      </c>
      <c r="D78" s="44"/>
      <c r="E78" s="44"/>
      <c r="F78" s="44"/>
      <c r="G78" s="102"/>
      <c r="H78" s="52">
        <f>H40+H46+H52+H59+H68</f>
        <v>8543.1</v>
      </c>
      <c r="I78" s="52">
        <f>I40+I46+I52+I59+I68</f>
        <v>32312.1</v>
      </c>
      <c r="J78" s="52">
        <f t="shared" ref="J78:M78" si="17">J40+J46+J52+J59+J68</f>
        <v>113870.5</v>
      </c>
      <c r="K78" s="52">
        <f t="shared" si="17"/>
        <v>0</v>
      </c>
      <c r="L78" s="52">
        <f t="shared" si="17"/>
        <v>0</v>
      </c>
      <c r="M78" s="52">
        <f t="shared" si="17"/>
        <v>0</v>
      </c>
      <c r="N78" s="52">
        <f>SUM(H78:M78)</f>
        <v>154725.70000000001</v>
      </c>
    </row>
    <row r="79" spans="1:15" ht="20.399999999999999" customHeight="1">
      <c r="A79" s="204"/>
      <c r="B79" s="205"/>
      <c r="C79" s="89" t="s">
        <v>187</v>
      </c>
      <c r="D79" s="44"/>
      <c r="E79" s="44"/>
      <c r="F79" s="44"/>
      <c r="G79" s="112"/>
      <c r="H79" s="52"/>
      <c r="I79" s="52"/>
      <c r="J79" s="52"/>
      <c r="K79" s="52"/>
      <c r="L79" s="52"/>
      <c r="M79" s="52"/>
      <c r="N79" s="52"/>
    </row>
    <row r="80" spans="1:15" ht="20.399999999999999" customHeight="1">
      <c r="A80" s="204"/>
      <c r="B80" s="205"/>
      <c r="C80" s="89" t="s">
        <v>44</v>
      </c>
      <c r="D80" s="44"/>
      <c r="E80" s="44"/>
      <c r="F80" s="44"/>
      <c r="G80" s="112"/>
      <c r="H80" s="112"/>
      <c r="I80" s="52"/>
      <c r="J80" s="52"/>
      <c r="K80" s="52"/>
      <c r="L80" s="52"/>
      <c r="M80" s="52"/>
      <c r="N80" s="52"/>
    </row>
    <row r="81" spans="1:14" ht="20.399999999999999" customHeight="1">
      <c r="A81" s="204"/>
      <c r="B81" s="205"/>
      <c r="C81" s="89" t="s">
        <v>186</v>
      </c>
      <c r="D81" s="44"/>
      <c r="E81" s="44"/>
      <c r="F81" s="44"/>
      <c r="G81" s="112"/>
      <c r="H81" s="52">
        <f>H49+H43++H56</f>
        <v>8543.1</v>
      </c>
      <c r="I81" s="52">
        <f>I49+I43++I56</f>
        <v>44312.1</v>
      </c>
      <c r="J81" s="52">
        <f t="shared" ref="J81:M81" si="18">J49+J43++J56</f>
        <v>113870.5</v>
      </c>
      <c r="K81" s="52">
        <f t="shared" si="18"/>
        <v>0</v>
      </c>
      <c r="L81" s="52">
        <f t="shared" si="18"/>
        <v>0</v>
      </c>
      <c r="M81" s="52">
        <f t="shared" si="18"/>
        <v>0</v>
      </c>
      <c r="N81" s="52">
        <f>SUM(H81:M81)</f>
        <v>166725.70000000001</v>
      </c>
    </row>
    <row r="82" spans="1:14" ht="20.399999999999999" customHeight="1">
      <c r="A82" s="204"/>
      <c r="B82" s="205"/>
      <c r="C82" s="89" t="s">
        <v>70</v>
      </c>
      <c r="D82" s="44"/>
      <c r="E82" s="44"/>
      <c r="F82" s="44"/>
      <c r="G82" s="112"/>
      <c r="H82" s="112"/>
      <c r="I82" s="52"/>
      <c r="J82" s="52"/>
      <c r="K82" s="52"/>
      <c r="L82" s="52"/>
      <c r="M82" s="52"/>
      <c r="N82" s="52"/>
    </row>
  </sheetData>
  <mergeCells count="37">
    <mergeCell ref="B46:B50"/>
    <mergeCell ref="C45:N45"/>
    <mergeCell ref="B8:N8"/>
    <mergeCell ref="B24:B27"/>
    <mergeCell ref="B9:B11"/>
    <mergeCell ref="D36:G36"/>
    <mergeCell ref="C39:N39"/>
    <mergeCell ref="B38:N38"/>
    <mergeCell ref="B12:B15"/>
    <mergeCell ref="B16:B19"/>
    <mergeCell ref="B20:B23"/>
    <mergeCell ref="B28:B29"/>
    <mergeCell ref="N35:N36"/>
    <mergeCell ref="A2:N2"/>
    <mergeCell ref="A3:N3"/>
    <mergeCell ref="A5:A6"/>
    <mergeCell ref="B5:B6"/>
    <mergeCell ref="C5:C6"/>
    <mergeCell ref="H5:N5"/>
    <mergeCell ref="D5:G5"/>
    <mergeCell ref="D6:G6"/>
    <mergeCell ref="C52:C53"/>
    <mergeCell ref="A76:B82"/>
    <mergeCell ref="A30:B33"/>
    <mergeCell ref="A35:A36"/>
    <mergeCell ref="B35:B36"/>
    <mergeCell ref="C35:C36"/>
    <mergeCell ref="B68:B75"/>
    <mergeCell ref="B59:B60"/>
    <mergeCell ref="B61:B66"/>
    <mergeCell ref="C58:N58"/>
    <mergeCell ref="C67:N67"/>
    <mergeCell ref="H35:M35"/>
    <mergeCell ref="B40:B44"/>
    <mergeCell ref="B52:B57"/>
    <mergeCell ref="D35:G35"/>
    <mergeCell ref="C51:N51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9" firstPageNumber="29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R15"/>
  <sheetViews>
    <sheetView view="pageBreakPreview" zoomScale="80" zoomScaleNormal="110" zoomScaleSheetLayoutView="80" workbookViewId="0">
      <selection activeCell="B11" sqref="B11"/>
    </sheetView>
  </sheetViews>
  <sheetFormatPr defaultColWidth="9.109375" defaultRowHeight="13.8"/>
  <cols>
    <col min="1" max="1" width="7.33203125" style="8" bestFit="1" customWidth="1"/>
    <col min="2" max="2" width="41.109375" style="8" customWidth="1"/>
    <col min="3" max="3" width="10.6640625" style="8" customWidth="1"/>
    <col min="4" max="4" width="9.44140625" style="8" customWidth="1"/>
    <col min="5" max="5" width="11.5546875" style="8" customWidth="1"/>
    <col min="6" max="6" width="11.109375" style="8" customWidth="1"/>
    <col min="7" max="7" width="12" style="8" customWidth="1"/>
    <col min="8" max="8" width="13" style="8" customWidth="1"/>
    <col min="9" max="9" width="13.109375" style="8" customWidth="1"/>
    <col min="10" max="10" width="12.109375" style="8" customWidth="1"/>
    <col min="11" max="11" width="12.5546875" style="8" customWidth="1"/>
    <col min="12" max="12" width="14.109375" style="8" customWidth="1"/>
    <col min="13" max="13" width="13.6640625" style="8" customWidth="1"/>
    <col min="14" max="14" width="14.6640625" style="8" customWidth="1"/>
    <col min="15" max="15" width="7.6640625" style="13" customWidth="1"/>
    <col min="16" max="16" width="26.6640625" style="8" customWidth="1"/>
    <col min="17" max="16384" width="9.109375" style="8"/>
  </cols>
  <sheetData>
    <row r="1" spans="1:18" ht="15.6">
      <c r="A1" s="18" t="str">
        <f>HYPERLINK("#Оглавление!A1","Назад в оглавление")</f>
        <v>Назад в оглавление</v>
      </c>
      <c r="B1" s="1"/>
      <c r="C1" s="1"/>
      <c r="D1" s="1"/>
    </row>
    <row r="2" spans="1:18" ht="39.75" customHeight="1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</row>
    <row r="3" spans="1:18" s="16" customFormat="1" ht="45.75" customHeight="1">
      <c r="A3" s="170" t="s">
        <v>191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4"/>
      <c r="P3" s="14"/>
    </row>
    <row r="4" spans="1:18" s="16" customFormat="1" ht="33" customHeight="1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14"/>
      <c r="P4" s="14"/>
    </row>
    <row r="5" spans="1:18" s="5" customFormat="1" ht="45.75" customHeight="1">
      <c r="A5" s="230" t="s">
        <v>164</v>
      </c>
      <c r="B5" s="230" t="s">
        <v>30</v>
      </c>
      <c r="C5" s="181" t="s">
        <v>29</v>
      </c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230" t="s">
        <v>190</v>
      </c>
      <c r="O5" s="21"/>
    </row>
    <row r="6" spans="1:18" s="5" customFormat="1" ht="59.25" customHeight="1">
      <c r="A6" s="230"/>
      <c r="B6" s="230"/>
      <c r="C6" s="86" t="s">
        <v>52</v>
      </c>
      <c r="D6" s="86" t="s">
        <v>53</v>
      </c>
      <c r="E6" s="86" t="s">
        <v>26</v>
      </c>
      <c r="F6" s="86" t="s">
        <v>54</v>
      </c>
      <c r="G6" s="86" t="s">
        <v>10</v>
      </c>
      <c r="H6" s="86" t="s">
        <v>11</v>
      </c>
      <c r="I6" s="86" t="s">
        <v>12</v>
      </c>
      <c r="J6" s="86" t="s">
        <v>55</v>
      </c>
      <c r="K6" s="86" t="s">
        <v>56</v>
      </c>
      <c r="L6" s="86" t="s">
        <v>57</v>
      </c>
      <c r="M6" s="86" t="s">
        <v>58</v>
      </c>
      <c r="N6" s="230"/>
      <c r="O6" s="21"/>
    </row>
    <row r="7" spans="1:18" s="5" customFormat="1" ht="33" customHeight="1">
      <c r="A7" s="124">
        <v>1</v>
      </c>
      <c r="B7" s="124">
        <v>2</v>
      </c>
      <c r="C7" s="124">
        <v>3</v>
      </c>
      <c r="D7" s="124">
        <v>4</v>
      </c>
      <c r="E7" s="124">
        <v>5</v>
      </c>
      <c r="F7" s="124">
        <v>6</v>
      </c>
      <c r="G7" s="124">
        <v>7</v>
      </c>
      <c r="H7" s="124">
        <v>8</v>
      </c>
      <c r="I7" s="124">
        <v>9</v>
      </c>
      <c r="J7" s="124">
        <v>10</v>
      </c>
      <c r="K7" s="124">
        <v>11</v>
      </c>
      <c r="L7" s="124">
        <v>12</v>
      </c>
      <c r="M7" s="124">
        <v>13</v>
      </c>
      <c r="N7" s="124">
        <v>14</v>
      </c>
      <c r="O7" s="21"/>
    </row>
    <row r="8" spans="1:18" s="5" customFormat="1" ht="36.75" customHeight="1">
      <c r="A8" s="124" t="s">
        <v>1</v>
      </c>
      <c r="B8" s="187" t="s">
        <v>197</v>
      </c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3"/>
      <c r="O8" s="35"/>
      <c r="P8" s="35"/>
    </row>
    <row r="9" spans="1:18" s="5" customFormat="1" ht="55.5" hidden="1" customHeight="1">
      <c r="A9" s="77" t="s">
        <v>17</v>
      </c>
      <c r="B9" s="17" t="s">
        <v>174</v>
      </c>
      <c r="C9" s="116"/>
      <c r="D9" s="116"/>
      <c r="E9" s="116"/>
      <c r="F9" s="116"/>
      <c r="G9" s="116"/>
      <c r="H9" s="64"/>
      <c r="I9" s="64"/>
      <c r="J9" s="64"/>
      <c r="K9" s="64"/>
      <c r="L9" s="64"/>
      <c r="M9" s="39"/>
      <c r="N9" s="65">
        <f>M9</f>
        <v>0</v>
      </c>
      <c r="O9" s="35"/>
      <c r="P9" s="35"/>
    </row>
    <row r="10" spans="1:18" s="5" customFormat="1" ht="61.5" hidden="1" customHeight="1">
      <c r="A10" s="77" t="s">
        <v>18</v>
      </c>
      <c r="B10" s="17" t="s">
        <v>82</v>
      </c>
      <c r="C10" s="116"/>
      <c r="D10" s="116"/>
      <c r="E10" s="64"/>
      <c r="F10" s="64"/>
      <c r="G10" s="64"/>
      <c r="H10" s="64"/>
      <c r="I10" s="64"/>
      <c r="J10" s="64"/>
      <c r="K10" s="64"/>
      <c r="L10" s="64"/>
      <c r="M10" s="39"/>
      <c r="N10" s="65">
        <f>M10</f>
        <v>0</v>
      </c>
      <c r="O10" s="35"/>
      <c r="P10" s="35"/>
    </row>
    <row r="11" spans="1:18" s="5" customFormat="1" ht="36" customHeight="1">
      <c r="A11" s="77" t="s">
        <v>63</v>
      </c>
      <c r="B11" s="75" t="s">
        <v>183</v>
      </c>
      <c r="C11" s="116"/>
      <c r="D11" s="116"/>
      <c r="E11" s="116"/>
      <c r="F11" s="116"/>
      <c r="G11" s="116">
        <v>1000</v>
      </c>
      <c r="H11" s="39">
        <v>3000</v>
      </c>
      <c r="I11" s="39">
        <v>6000</v>
      </c>
      <c r="J11" s="39">
        <v>8541.2999999999993</v>
      </c>
      <c r="K11" s="39"/>
      <c r="L11" s="39"/>
      <c r="M11" s="39"/>
      <c r="N11" s="54">
        <v>8541.2999999999993</v>
      </c>
      <c r="O11" s="21"/>
    </row>
    <row r="12" spans="1:18" s="5" customFormat="1" ht="48" hidden="1" customHeight="1">
      <c r="A12" s="77" t="s">
        <v>68</v>
      </c>
      <c r="B12" s="42" t="s">
        <v>66</v>
      </c>
      <c r="C12" s="116" t="s">
        <v>78</v>
      </c>
      <c r="D12" s="116" t="s">
        <v>78</v>
      </c>
      <c r="E12" s="116" t="s">
        <v>78</v>
      </c>
      <c r="F12" s="116" t="s">
        <v>78</v>
      </c>
      <c r="G12" s="116" t="s">
        <v>78</v>
      </c>
      <c r="H12" s="116" t="s">
        <v>78</v>
      </c>
      <c r="I12" s="116" t="s">
        <v>78</v>
      </c>
      <c r="J12" s="116" t="s">
        <v>78</v>
      </c>
      <c r="K12" s="116" t="s">
        <v>78</v>
      </c>
      <c r="L12" s="116" t="s">
        <v>78</v>
      </c>
      <c r="M12" s="116" t="s">
        <v>78</v>
      </c>
      <c r="N12" s="116" t="s">
        <v>78</v>
      </c>
      <c r="O12" s="21"/>
    </row>
    <row r="13" spans="1:18" s="5" customFormat="1" ht="48" hidden="1" customHeight="1">
      <c r="A13" s="77" t="s">
        <v>72</v>
      </c>
      <c r="B13" s="42" t="s">
        <v>67</v>
      </c>
      <c r="C13" s="116" t="s">
        <v>78</v>
      </c>
      <c r="D13" s="116" t="s">
        <v>78</v>
      </c>
      <c r="E13" s="116" t="s">
        <v>78</v>
      </c>
      <c r="F13" s="116" t="s">
        <v>78</v>
      </c>
      <c r="G13" s="116" t="s">
        <v>78</v>
      </c>
      <c r="H13" s="116" t="s">
        <v>78</v>
      </c>
      <c r="I13" s="116" t="s">
        <v>78</v>
      </c>
      <c r="J13" s="116" t="s">
        <v>78</v>
      </c>
      <c r="K13" s="116" t="s">
        <v>78</v>
      </c>
      <c r="L13" s="116" t="s">
        <v>78</v>
      </c>
      <c r="M13" s="116" t="s">
        <v>78</v>
      </c>
      <c r="N13" s="116" t="s">
        <v>78</v>
      </c>
      <c r="O13" s="21"/>
    </row>
    <row r="14" spans="1:18" s="5" customFormat="1" ht="48" customHeight="1">
      <c r="A14" s="126"/>
      <c r="B14" s="123" t="s">
        <v>163</v>
      </c>
      <c r="C14" s="124"/>
      <c r="D14" s="124"/>
      <c r="E14" s="125">
        <f>E10</f>
        <v>0</v>
      </c>
      <c r="F14" s="125">
        <f t="shared" ref="F14:N14" si="0">SUM(F9:F13)</f>
        <v>0</v>
      </c>
      <c r="G14" s="125">
        <f t="shared" si="0"/>
        <v>1000</v>
      </c>
      <c r="H14" s="125">
        <f t="shared" si="0"/>
        <v>3000</v>
      </c>
      <c r="I14" s="125">
        <f t="shared" si="0"/>
        <v>6000</v>
      </c>
      <c r="J14" s="125">
        <f t="shared" si="0"/>
        <v>8541.2999999999993</v>
      </c>
      <c r="K14" s="125">
        <f t="shared" si="0"/>
        <v>0</v>
      </c>
      <c r="L14" s="125">
        <f t="shared" si="0"/>
        <v>0</v>
      </c>
      <c r="M14" s="125">
        <f t="shared" si="0"/>
        <v>0</v>
      </c>
      <c r="N14" s="125">
        <f t="shared" si="0"/>
        <v>8541.2999999999993</v>
      </c>
      <c r="O14" s="21"/>
    </row>
    <row r="15" spans="1:18" ht="14.4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 s="37"/>
      <c r="P15" s="38"/>
      <c r="Q15" s="38"/>
      <c r="R15" s="38"/>
    </row>
  </sheetData>
  <mergeCells count="7">
    <mergeCell ref="A3:N3"/>
    <mergeCell ref="A2:N2"/>
    <mergeCell ref="B5:B6"/>
    <mergeCell ref="C5:M5"/>
    <mergeCell ref="B8:N8"/>
    <mergeCell ref="A5:A6"/>
    <mergeCell ref="N5:N6"/>
  </mergeCells>
  <printOptions horizontalCentered="1"/>
  <pageMargins left="0.39370078740157483" right="0.39370078740157483" top="1.1811023622047245" bottom="0.59055118110236227" header="0.31496062992125984" footer="0.31496062992125984"/>
  <pageSetup paperSize="9" scale="70" firstPageNumber="30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59"/>
  <sheetViews>
    <sheetView tabSelected="1" view="pageBreakPreview" zoomScale="80" zoomScaleNormal="75" zoomScaleSheetLayoutView="80" workbookViewId="0">
      <selection activeCell="B7" sqref="B7:M7"/>
    </sheetView>
  </sheetViews>
  <sheetFormatPr defaultColWidth="9.109375" defaultRowHeight="13.8"/>
  <cols>
    <col min="1" max="1" width="10.109375" style="157" customWidth="1"/>
    <col min="2" max="2" width="43.6640625" style="157" customWidth="1"/>
    <col min="3" max="4" width="12.109375" style="157" customWidth="1"/>
    <col min="5" max="6" width="23.5546875" style="157" customWidth="1"/>
    <col min="7" max="7" width="18.5546875" style="157" customWidth="1"/>
    <col min="8" max="8" width="15.109375" style="157" customWidth="1"/>
    <col min="9" max="9" width="13.6640625" style="157" customWidth="1"/>
    <col min="10" max="10" width="10.6640625" style="157" customWidth="1"/>
    <col min="11" max="11" width="17.44140625" style="157" customWidth="1"/>
    <col min="12" max="12" width="45" style="157" customWidth="1"/>
    <col min="13" max="13" width="20.109375" style="157" hidden="1" customWidth="1"/>
    <col min="14" max="14" width="10.109375" style="157" bestFit="1" customWidth="1"/>
    <col min="15" max="15" width="11.6640625" style="157" customWidth="1"/>
    <col min="16" max="16384" width="9.109375" style="157"/>
  </cols>
  <sheetData>
    <row r="1" spans="1:19" ht="114" customHeight="1">
      <c r="A1" s="154"/>
      <c r="B1" s="155"/>
      <c r="C1" s="156"/>
      <c r="D1" s="156"/>
      <c r="H1" s="231"/>
      <c r="I1" s="231"/>
      <c r="J1" s="231"/>
      <c r="K1" s="158"/>
      <c r="L1" s="232" t="s">
        <v>225</v>
      </c>
      <c r="M1" s="232"/>
    </row>
    <row r="2" spans="1:19" s="159" customFormat="1" ht="45" customHeight="1">
      <c r="A2" s="233" t="s">
        <v>192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</row>
    <row r="3" spans="1:19" s="159" customFormat="1" ht="21.75" customHeight="1">
      <c r="A3" s="160"/>
      <c r="B3" s="160"/>
      <c r="C3" s="160"/>
      <c r="D3" s="160"/>
      <c r="E3" s="160"/>
      <c r="F3" s="160"/>
      <c r="G3" s="160"/>
      <c r="H3" s="161"/>
      <c r="I3" s="160"/>
      <c r="J3" s="160"/>
      <c r="K3" s="160"/>
      <c r="L3" s="160"/>
      <c r="M3" s="160"/>
    </row>
    <row r="4" spans="1:19" s="159" customFormat="1" ht="32.25" customHeight="1">
      <c r="A4" s="199" t="s">
        <v>0</v>
      </c>
      <c r="B4" s="234" t="s">
        <v>134</v>
      </c>
      <c r="C4" s="199" t="s">
        <v>14</v>
      </c>
      <c r="D4" s="199"/>
      <c r="E4" s="199" t="s">
        <v>38</v>
      </c>
      <c r="F4" s="199"/>
      <c r="G4" s="199" t="s">
        <v>37</v>
      </c>
      <c r="H4" s="236" t="s">
        <v>83</v>
      </c>
      <c r="I4" s="199" t="s">
        <v>23</v>
      </c>
      <c r="J4" s="199"/>
      <c r="K4" s="236" t="s">
        <v>36</v>
      </c>
      <c r="L4" s="199" t="s">
        <v>135</v>
      </c>
      <c r="M4" s="238" t="s">
        <v>118</v>
      </c>
    </row>
    <row r="5" spans="1:19" s="159" customFormat="1" ht="55.5" customHeight="1">
      <c r="A5" s="199"/>
      <c r="B5" s="235"/>
      <c r="C5" s="136" t="s">
        <v>35</v>
      </c>
      <c r="D5" s="136" t="s">
        <v>34</v>
      </c>
      <c r="E5" s="136" t="s">
        <v>33</v>
      </c>
      <c r="F5" s="136" t="s">
        <v>32</v>
      </c>
      <c r="G5" s="199"/>
      <c r="H5" s="237"/>
      <c r="I5" s="136" t="s">
        <v>5</v>
      </c>
      <c r="J5" s="136" t="s">
        <v>22</v>
      </c>
      <c r="K5" s="237"/>
      <c r="L5" s="199"/>
      <c r="M5" s="238"/>
      <c r="N5" s="162"/>
      <c r="O5" s="162"/>
      <c r="P5" s="162"/>
      <c r="Q5" s="162"/>
      <c r="R5" s="162"/>
    </row>
    <row r="6" spans="1:19" s="159" customFormat="1" ht="36" customHeight="1">
      <c r="A6" s="136">
        <v>1</v>
      </c>
      <c r="B6" s="136">
        <v>2</v>
      </c>
      <c r="C6" s="136">
        <v>3</v>
      </c>
      <c r="D6" s="136">
        <v>4</v>
      </c>
      <c r="E6" s="136">
        <v>5</v>
      </c>
      <c r="F6" s="136">
        <v>6</v>
      </c>
      <c r="G6" s="136">
        <v>7</v>
      </c>
      <c r="H6" s="163">
        <v>8</v>
      </c>
      <c r="I6" s="163">
        <v>9</v>
      </c>
      <c r="J6" s="163">
        <v>10</v>
      </c>
      <c r="K6" s="163">
        <v>11</v>
      </c>
      <c r="L6" s="163">
        <v>12</v>
      </c>
      <c r="M6" s="106">
        <v>13</v>
      </c>
      <c r="N6" s="162"/>
      <c r="O6" s="162"/>
      <c r="P6" s="162"/>
      <c r="Q6" s="162"/>
      <c r="R6" s="162"/>
    </row>
    <row r="7" spans="1:19" s="159" customFormat="1" ht="33" customHeight="1">
      <c r="A7" s="116" t="s">
        <v>1</v>
      </c>
      <c r="B7" s="239" t="s">
        <v>197</v>
      </c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1"/>
      <c r="N7" s="100"/>
      <c r="O7" s="100"/>
      <c r="P7" s="100"/>
      <c r="Q7" s="100"/>
      <c r="R7" s="162"/>
    </row>
    <row r="8" spans="1:19" s="159" customFormat="1" ht="45" customHeight="1">
      <c r="A8" s="116" t="s">
        <v>9</v>
      </c>
      <c r="B8" s="127" t="s">
        <v>193</v>
      </c>
      <c r="C8" s="66"/>
      <c r="D8" s="66"/>
      <c r="E8" s="66"/>
      <c r="F8" s="66"/>
      <c r="G8" s="242" t="s">
        <v>171</v>
      </c>
      <c r="H8" s="116"/>
      <c r="I8" s="116"/>
      <c r="J8" s="116"/>
      <c r="K8" s="66"/>
      <c r="L8" s="66"/>
      <c r="M8" s="66"/>
      <c r="N8" s="162"/>
      <c r="O8" s="162"/>
      <c r="P8" s="162"/>
      <c r="Q8" s="162"/>
      <c r="R8" s="162"/>
    </row>
    <row r="9" spans="1:19" s="159" customFormat="1" ht="91.5" customHeight="1">
      <c r="A9" s="116" t="s">
        <v>13</v>
      </c>
      <c r="B9" s="105" t="s">
        <v>194</v>
      </c>
      <c r="C9" s="116">
        <v>2027</v>
      </c>
      <c r="D9" s="116">
        <v>2027</v>
      </c>
      <c r="E9" s="116" t="s">
        <v>21</v>
      </c>
      <c r="F9" s="116" t="s">
        <v>21</v>
      </c>
      <c r="G9" s="243"/>
      <c r="H9" s="116" t="s">
        <v>21</v>
      </c>
      <c r="I9" s="116" t="s">
        <v>154</v>
      </c>
      <c r="J9" s="116">
        <v>1.47</v>
      </c>
      <c r="K9" s="39">
        <v>48000</v>
      </c>
      <c r="L9" s="66"/>
      <c r="M9" s="66"/>
    </row>
    <row r="10" spans="1:19" s="159" customFormat="1" ht="29.25" hidden="1" customHeight="1">
      <c r="A10" s="116"/>
      <c r="B10" s="153" t="s">
        <v>87</v>
      </c>
      <c r="C10" s="66"/>
      <c r="D10" s="66"/>
      <c r="E10" s="66"/>
      <c r="F10" s="66"/>
      <c r="G10" s="243"/>
      <c r="H10" s="116"/>
      <c r="I10" s="116"/>
      <c r="J10" s="116"/>
      <c r="K10" s="39">
        <v>250000</v>
      </c>
      <c r="L10" s="66"/>
      <c r="M10" s="66"/>
    </row>
    <row r="11" spans="1:19" s="159" customFormat="1" ht="25.5" hidden="1" customHeight="1">
      <c r="A11" s="116"/>
      <c r="B11" s="153" t="s">
        <v>92</v>
      </c>
      <c r="C11" s="66"/>
      <c r="D11" s="66"/>
      <c r="E11" s="66"/>
      <c r="F11" s="66"/>
      <c r="G11" s="243"/>
      <c r="H11" s="116"/>
      <c r="I11" s="116"/>
      <c r="J11" s="116">
        <f>J9</f>
        <v>1.47</v>
      </c>
      <c r="K11" s="39">
        <v>250000</v>
      </c>
      <c r="L11" s="66"/>
      <c r="M11" s="66"/>
      <c r="S11" s="159" t="s">
        <v>97</v>
      </c>
    </row>
    <row r="12" spans="1:19" s="159" customFormat="1" ht="57" customHeight="1">
      <c r="A12" s="116" t="s">
        <v>31</v>
      </c>
      <c r="B12" s="153" t="s">
        <v>142</v>
      </c>
      <c r="C12" s="67">
        <v>46426</v>
      </c>
      <c r="D12" s="67">
        <v>46446</v>
      </c>
      <c r="E12" s="116" t="s">
        <v>21</v>
      </c>
      <c r="F12" s="116" t="s">
        <v>21</v>
      </c>
      <c r="G12" s="243"/>
      <c r="H12" s="116" t="s">
        <v>21</v>
      </c>
      <c r="I12" s="116" t="s">
        <v>21</v>
      </c>
      <c r="J12" s="116" t="s">
        <v>21</v>
      </c>
      <c r="K12" s="116" t="s">
        <v>21</v>
      </c>
      <c r="L12" s="116" t="s">
        <v>167</v>
      </c>
      <c r="M12" s="66"/>
    </row>
    <row r="13" spans="1:19" s="159" customFormat="1" ht="48.75" customHeight="1">
      <c r="A13" s="116" t="s">
        <v>84</v>
      </c>
      <c r="B13" s="164" t="s">
        <v>102</v>
      </c>
      <c r="C13" s="67">
        <v>46457</v>
      </c>
      <c r="D13" s="67">
        <v>46467</v>
      </c>
      <c r="E13" s="116" t="s">
        <v>21</v>
      </c>
      <c r="F13" s="116" t="s">
        <v>21</v>
      </c>
      <c r="G13" s="243"/>
      <c r="H13" s="116" t="s">
        <v>21</v>
      </c>
      <c r="I13" s="116" t="s">
        <v>21</v>
      </c>
      <c r="J13" s="116" t="s">
        <v>21</v>
      </c>
      <c r="K13" s="116" t="s">
        <v>21</v>
      </c>
      <c r="L13" s="116" t="s">
        <v>101</v>
      </c>
      <c r="M13" s="66"/>
    </row>
    <row r="14" spans="1:19" s="159" customFormat="1" ht="54" customHeight="1">
      <c r="A14" s="116" t="s">
        <v>85</v>
      </c>
      <c r="B14" s="153" t="s">
        <v>143</v>
      </c>
      <c r="C14" s="67">
        <v>46522</v>
      </c>
      <c r="D14" s="109">
        <v>46741</v>
      </c>
      <c r="E14" s="116" t="s">
        <v>21</v>
      </c>
      <c r="F14" s="116" t="s">
        <v>21</v>
      </c>
      <c r="G14" s="243"/>
      <c r="H14" s="116" t="s">
        <v>21</v>
      </c>
      <c r="I14" s="116" t="s">
        <v>21</v>
      </c>
      <c r="J14" s="116" t="s">
        <v>21</v>
      </c>
      <c r="K14" s="116" t="s">
        <v>21</v>
      </c>
      <c r="L14" s="116" t="s">
        <v>165</v>
      </c>
      <c r="M14" s="66"/>
    </row>
    <row r="15" spans="1:19" s="159" customFormat="1" ht="53.25" customHeight="1">
      <c r="A15" s="116" t="s">
        <v>86</v>
      </c>
      <c r="B15" s="153" t="s">
        <v>144</v>
      </c>
      <c r="C15" s="67">
        <v>46527</v>
      </c>
      <c r="D15" s="109">
        <v>46746</v>
      </c>
      <c r="E15" s="116" t="s">
        <v>21</v>
      </c>
      <c r="F15" s="116" t="s">
        <v>21</v>
      </c>
      <c r="G15" s="243"/>
      <c r="H15" s="116" t="s">
        <v>21</v>
      </c>
      <c r="I15" s="116" t="s">
        <v>21</v>
      </c>
      <c r="J15" s="116" t="s">
        <v>21</v>
      </c>
      <c r="K15" s="116" t="s">
        <v>21</v>
      </c>
      <c r="L15" s="116" t="s">
        <v>108</v>
      </c>
      <c r="M15" s="66"/>
    </row>
    <row r="16" spans="1:19" s="159" customFormat="1" ht="79.8" customHeight="1">
      <c r="A16" s="116" t="s">
        <v>28</v>
      </c>
      <c r="B16" s="105" t="s">
        <v>195</v>
      </c>
      <c r="C16" s="116">
        <v>2027</v>
      </c>
      <c r="D16" s="116">
        <v>2027</v>
      </c>
      <c r="E16" s="116" t="s">
        <v>21</v>
      </c>
      <c r="F16" s="116" t="s">
        <v>21</v>
      </c>
      <c r="G16" s="243"/>
      <c r="H16" s="116"/>
      <c r="I16" s="116" t="s">
        <v>154</v>
      </c>
      <c r="J16" s="116">
        <v>8.9700000000000006</v>
      </c>
      <c r="K16" s="152">
        <v>24843.9</v>
      </c>
      <c r="L16" s="66"/>
      <c r="M16" s="66"/>
    </row>
    <row r="17" spans="1:13" s="159" customFormat="1" ht="49.5" customHeight="1">
      <c r="A17" s="116" t="s">
        <v>88</v>
      </c>
      <c r="B17" s="153" t="s">
        <v>142</v>
      </c>
      <c r="C17" s="67">
        <v>46426</v>
      </c>
      <c r="D17" s="67">
        <v>46446</v>
      </c>
      <c r="E17" s="116" t="s">
        <v>21</v>
      </c>
      <c r="F17" s="116" t="s">
        <v>21</v>
      </c>
      <c r="G17" s="243"/>
      <c r="H17" s="116" t="s">
        <v>21</v>
      </c>
      <c r="I17" s="116" t="s">
        <v>21</v>
      </c>
      <c r="J17" s="116" t="s">
        <v>21</v>
      </c>
      <c r="K17" s="116" t="s">
        <v>21</v>
      </c>
      <c r="L17" s="116" t="s">
        <v>167</v>
      </c>
      <c r="M17" s="66"/>
    </row>
    <row r="18" spans="1:13" s="159" customFormat="1" ht="53.25" customHeight="1">
      <c r="A18" s="116" t="s">
        <v>89</v>
      </c>
      <c r="B18" s="164" t="s">
        <v>102</v>
      </c>
      <c r="C18" s="67">
        <v>46457</v>
      </c>
      <c r="D18" s="67">
        <v>46467</v>
      </c>
      <c r="E18" s="116" t="s">
        <v>21</v>
      </c>
      <c r="F18" s="116" t="s">
        <v>21</v>
      </c>
      <c r="G18" s="243"/>
      <c r="H18" s="116" t="s">
        <v>21</v>
      </c>
      <c r="I18" s="116" t="s">
        <v>21</v>
      </c>
      <c r="J18" s="116" t="s">
        <v>21</v>
      </c>
      <c r="K18" s="116" t="s">
        <v>21</v>
      </c>
      <c r="L18" s="116" t="s">
        <v>101</v>
      </c>
      <c r="M18" s="66"/>
    </row>
    <row r="19" spans="1:13" s="159" customFormat="1" ht="34.5" customHeight="1">
      <c r="A19" s="116" t="s">
        <v>90</v>
      </c>
      <c r="B19" s="153" t="s">
        <v>143</v>
      </c>
      <c r="C19" s="67">
        <v>46522</v>
      </c>
      <c r="D19" s="109">
        <v>46741</v>
      </c>
      <c r="E19" s="116" t="s">
        <v>21</v>
      </c>
      <c r="F19" s="116" t="s">
        <v>21</v>
      </c>
      <c r="G19" s="244"/>
      <c r="H19" s="116" t="s">
        <v>21</v>
      </c>
      <c r="I19" s="116" t="s">
        <v>21</v>
      </c>
      <c r="J19" s="116" t="s">
        <v>21</v>
      </c>
      <c r="K19" s="116" t="s">
        <v>21</v>
      </c>
      <c r="L19" s="116" t="s">
        <v>165</v>
      </c>
      <c r="M19" s="66"/>
    </row>
    <row r="20" spans="1:13" s="159" customFormat="1" ht="34.5" customHeight="1">
      <c r="A20" s="116" t="s">
        <v>91</v>
      </c>
      <c r="B20" s="153" t="s">
        <v>144</v>
      </c>
      <c r="C20" s="67">
        <v>46527</v>
      </c>
      <c r="D20" s="109">
        <v>46746</v>
      </c>
      <c r="E20" s="116"/>
      <c r="F20" s="116"/>
      <c r="G20" s="140"/>
      <c r="H20" s="116"/>
      <c r="I20" s="116"/>
      <c r="J20" s="116"/>
      <c r="K20" s="116"/>
      <c r="L20" s="116" t="s">
        <v>108</v>
      </c>
      <c r="M20" s="66"/>
    </row>
    <row r="21" spans="1:13" s="159" customFormat="1" ht="53.25" customHeight="1">
      <c r="A21" s="116" t="s">
        <v>27</v>
      </c>
      <c r="B21" s="165" t="s">
        <v>196</v>
      </c>
      <c r="C21" s="116">
        <v>2027</v>
      </c>
      <c r="D21" s="116">
        <v>2027</v>
      </c>
      <c r="E21" s="116" t="s">
        <v>21</v>
      </c>
      <c r="F21" s="116" t="s">
        <v>21</v>
      </c>
      <c r="G21" s="242" t="s">
        <v>171</v>
      </c>
      <c r="H21" s="116" t="s">
        <v>21</v>
      </c>
      <c r="I21" s="116" t="s">
        <v>154</v>
      </c>
      <c r="J21" s="116">
        <v>6.65</v>
      </c>
      <c r="K21" s="39">
        <v>26214.400000000001</v>
      </c>
      <c r="L21" s="127"/>
      <c r="M21" s="66"/>
    </row>
    <row r="22" spans="1:13" s="159" customFormat="1" ht="53.25" customHeight="1">
      <c r="A22" s="116" t="s">
        <v>93</v>
      </c>
      <c r="B22" s="153" t="s">
        <v>142</v>
      </c>
      <c r="C22" s="67">
        <v>46426</v>
      </c>
      <c r="D22" s="67">
        <v>46446</v>
      </c>
      <c r="E22" s="116" t="s">
        <v>21</v>
      </c>
      <c r="F22" s="116" t="s">
        <v>21</v>
      </c>
      <c r="G22" s="243"/>
      <c r="H22" s="116" t="s">
        <v>21</v>
      </c>
      <c r="I22" s="116" t="s">
        <v>21</v>
      </c>
      <c r="J22" s="116" t="s">
        <v>21</v>
      </c>
      <c r="K22" s="116" t="s">
        <v>21</v>
      </c>
      <c r="L22" s="116" t="s">
        <v>167</v>
      </c>
      <c r="M22" s="66"/>
    </row>
    <row r="23" spans="1:13" s="159" customFormat="1" ht="47.25" customHeight="1">
      <c r="A23" s="116" t="s">
        <v>94</v>
      </c>
      <c r="B23" s="164" t="s">
        <v>102</v>
      </c>
      <c r="C23" s="67">
        <v>46457</v>
      </c>
      <c r="D23" s="67">
        <v>46467</v>
      </c>
      <c r="E23" s="116" t="s">
        <v>21</v>
      </c>
      <c r="F23" s="116" t="s">
        <v>21</v>
      </c>
      <c r="G23" s="243"/>
      <c r="H23" s="116" t="s">
        <v>21</v>
      </c>
      <c r="I23" s="116" t="s">
        <v>21</v>
      </c>
      <c r="J23" s="116" t="s">
        <v>21</v>
      </c>
      <c r="K23" s="116" t="s">
        <v>21</v>
      </c>
      <c r="L23" s="116" t="s">
        <v>101</v>
      </c>
      <c r="M23" s="66"/>
    </row>
    <row r="24" spans="1:13" s="159" customFormat="1" ht="47.25" customHeight="1">
      <c r="A24" s="116" t="s">
        <v>95</v>
      </c>
      <c r="B24" s="153" t="s">
        <v>143</v>
      </c>
      <c r="C24" s="67">
        <v>46522</v>
      </c>
      <c r="D24" s="109">
        <v>46741</v>
      </c>
      <c r="E24" s="116" t="s">
        <v>21</v>
      </c>
      <c r="F24" s="116" t="s">
        <v>21</v>
      </c>
      <c r="G24" s="243"/>
      <c r="H24" s="116" t="s">
        <v>21</v>
      </c>
      <c r="I24" s="116" t="s">
        <v>21</v>
      </c>
      <c r="J24" s="116" t="s">
        <v>21</v>
      </c>
      <c r="K24" s="116" t="s">
        <v>21</v>
      </c>
      <c r="L24" s="116" t="s">
        <v>165</v>
      </c>
      <c r="M24" s="66"/>
    </row>
    <row r="25" spans="1:13" s="159" customFormat="1" ht="55.5" customHeight="1">
      <c r="A25" s="116" t="s">
        <v>96</v>
      </c>
      <c r="B25" s="153" t="s">
        <v>144</v>
      </c>
      <c r="C25" s="67">
        <v>46527</v>
      </c>
      <c r="D25" s="109">
        <v>46746</v>
      </c>
      <c r="E25" s="116" t="s">
        <v>21</v>
      </c>
      <c r="F25" s="116" t="s">
        <v>21</v>
      </c>
      <c r="G25" s="243"/>
      <c r="H25" s="116" t="s">
        <v>21</v>
      </c>
      <c r="I25" s="116" t="s">
        <v>21</v>
      </c>
      <c r="J25" s="116" t="s">
        <v>21</v>
      </c>
      <c r="K25" s="116" t="s">
        <v>21</v>
      </c>
      <c r="L25" s="116" t="s">
        <v>108</v>
      </c>
      <c r="M25" s="66"/>
    </row>
    <row r="26" spans="1:13" s="159" customFormat="1" ht="60.6" customHeight="1">
      <c r="A26" s="116" t="s">
        <v>177</v>
      </c>
      <c r="B26" s="127" t="s">
        <v>198</v>
      </c>
      <c r="C26" s="116"/>
      <c r="D26" s="66"/>
      <c r="E26" s="116"/>
      <c r="F26" s="116"/>
      <c r="G26" s="243"/>
      <c r="H26" s="116"/>
      <c r="I26" s="116"/>
      <c r="J26" s="116"/>
      <c r="K26" s="116"/>
      <c r="L26" s="127"/>
      <c r="M26" s="66"/>
    </row>
    <row r="27" spans="1:13" s="159" customFormat="1" ht="77.25" customHeight="1">
      <c r="A27" s="116" t="s">
        <v>103</v>
      </c>
      <c r="B27" s="105" t="s">
        <v>199</v>
      </c>
      <c r="C27" s="116">
        <v>2026</v>
      </c>
      <c r="D27" s="116">
        <v>2026</v>
      </c>
      <c r="E27" s="116"/>
      <c r="F27" s="116"/>
      <c r="G27" s="243"/>
      <c r="H27" s="116"/>
      <c r="I27" s="116" t="s">
        <v>179</v>
      </c>
      <c r="J27" s="116">
        <v>1</v>
      </c>
      <c r="K27" s="39">
        <v>17500</v>
      </c>
      <c r="L27" s="66"/>
      <c r="M27" s="66"/>
    </row>
    <row r="28" spans="1:13" s="159" customFormat="1" ht="53.25" customHeight="1">
      <c r="A28" s="116" t="s">
        <v>104</v>
      </c>
      <c r="B28" s="153" t="s">
        <v>166</v>
      </c>
      <c r="C28" s="67">
        <v>46016</v>
      </c>
      <c r="D28" s="67">
        <v>46037</v>
      </c>
      <c r="E28" s="116" t="s">
        <v>21</v>
      </c>
      <c r="F28" s="116" t="s">
        <v>21</v>
      </c>
      <c r="G28" s="243"/>
      <c r="H28" s="116" t="s">
        <v>21</v>
      </c>
      <c r="I28" s="116" t="s">
        <v>21</v>
      </c>
      <c r="J28" s="116" t="s">
        <v>21</v>
      </c>
      <c r="K28" s="116" t="s">
        <v>21</v>
      </c>
      <c r="L28" s="116" t="s">
        <v>167</v>
      </c>
      <c r="M28" s="66"/>
    </row>
    <row r="29" spans="1:13" s="159" customFormat="1" ht="58.5" customHeight="1">
      <c r="A29" s="116" t="s">
        <v>105</v>
      </c>
      <c r="B29" s="164" t="s">
        <v>102</v>
      </c>
      <c r="C29" s="67">
        <v>46052</v>
      </c>
      <c r="D29" s="67">
        <v>46052</v>
      </c>
      <c r="E29" s="116" t="s">
        <v>21</v>
      </c>
      <c r="F29" s="116" t="s">
        <v>21</v>
      </c>
      <c r="G29" s="243"/>
      <c r="H29" s="116" t="s">
        <v>21</v>
      </c>
      <c r="I29" s="116" t="s">
        <v>21</v>
      </c>
      <c r="J29" s="116" t="s">
        <v>21</v>
      </c>
      <c r="K29" s="116" t="s">
        <v>21</v>
      </c>
      <c r="L29" s="116" t="s">
        <v>101</v>
      </c>
      <c r="M29" s="66"/>
    </row>
    <row r="30" spans="1:13" s="159" customFormat="1" ht="51.75" customHeight="1">
      <c r="A30" s="116" t="s">
        <v>106</v>
      </c>
      <c r="B30" s="153" t="s">
        <v>143</v>
      </c>
      <c r="C30" s="67">
        <v>46122</v>
      </c>
      <c r="D30" s="109">
        <v>46376</v>
      </c>
      <c r="E30" s="116" t="s">
        <v>21</v>
      </c>
      <c r="F30" s="116" t="s">
        <v>21</v>
      </c>
      <c r="G30" s="244"/>
      <c r="H30" s="116" t="s">
        <v>21</v>
      </c>
      <c r="I30" s="116" t="s">
        <v>21</v>
      </c>
      <c r="J30" s="116" t="s">
        <v>21</v>
      </c>
      <c r="K30" s="116" t="s">
        <v>21</v>
      </c>
      <c r="L30" s="116" t="s">
        <v>165</v>
      </c>
      <c r="M30" s="66"/>
    </row>
    <row r="31" spans="1:13" s="159" customFormat="1" ht="60" customHeight="1">
      <c r="A31" s="116" t="s">
        <v>107</v>
      </c>
      <c r="B31" s="153" t="s">
        <v>144</v>
      </c>
      <c r="C31" s="67">
        <v>46129</v>
      </c>
      <c r="D31" s="109">
        <v>46381</v>
      </c>
      <c r="E31" s="116" t="s">
        <v>21</v>
      </c>
      <c r="F31" s="116" t="s">
        <v>21</v>
      </c>
      <c r="G31" s="242" t="s">
        <v>171</v>
      </c>
      <c r="H31" s="116" t="s">
        <v>21</v>
      </c>
      <c r="I31" s="116" t="s">
        <v>21</v>
      </c>
      <c r="J31" s="116" t="s">
        <v>21</v>
      </c>
      <c r="K31" s="116" t="s">
        <v>21</v>
      </c>
      <c r="L31" s="116" t="s">
        <v>108</v>
      </c>
      <c r="M31" s="66"/>
    </row>
    <row r="32" spans="1:13" s="159" customFormat="1" ht="60.6" customHeight="1">
      <c r="A32" s="116" t="s">
        <v>177</v>
      </c>
      <c r="B32" s="127" t="s">
        <v>202</v>
      </c>
      <c r="C32" s="116"/>
      <c r="D32" s="66"/>
      <c r="E32" s="116"/>
      <c r="F32" s="116"/>
      <c r="G32" s="243"/>
      <c r="H32" s="116"/>
      <c r="I32" s="116"/>
      <c r="J32" s="116"/>
      <c r="K32" s="116"/>
      <c r="L32" s="127"/>
      <c r="M32" s="66"/>
    </row>
    <row r="33" spans="1:13" s="159" customFormat="1" ht="60" customHeight="1">
      <c r="A33" s="116" t="s">
        <v>200</v>
      </c>
      <c r="B33" s="105" t="s">
        <v>201</v>
      </c>
      <c r="C33" s="116">
        <v>2026</v>
      </c>
      <c r="D33" s="116">
        <v>2027</v>
      </c>
      <c r="E33" s="116"/>
      <c r="F33" s="116"/>
      <c r="G33" s="243"/>
      <c r="H33" s="116"/>
      <c r="I33" s="116" t="s">
        <v>179</v>
      </c>
      <c r="J33" s="116">
        <v>1</v>
      </c>
      <c r="K33" s="39">
        <v>14812.1</v>
      </c>
      <c r="L33" s="66"/>
      <c r="M33" s="66"/>
    </row>
    <row r="34" spans="1:13" s="159" customFormat="1" ht="55.5" customHeight="1">
      <c r="A34" s="116" t="s">
        <v>203</v>
      </c>
      <c r="B34" s="153" t="s">
        <v>166</v>
      </c>
      <c r="C34" s="67">
        <v>46016</v>
      </c>
      <c r="D34" s="67">
        <v>46037</v>
      </c>
      <c r="E34" s="116" t="s">
        <v>21</v>
      </c>
      <c r="F34" s="116" t="s">
        <v>21</v>
      </c>
      <c r="G34" s="243"/>
      <c r="H34" s="116" t="s">
        <v>21</v>
      </c>
      <c r="I34" s="116" t="s">
        <v>21</v>
      </c>
      <c r="J34" s="116" t="s">
        <v>21</v>
      </c>
      <c r="K34" s="116" t="s">
        <v>21</v>
      </c>
      <c r="L34" s="116" t="s">
        <v>167</v>
      </c>
      <c r="M34" s="66"/>
    </row>
    <row r="35" spans="1:13" s="159" customFormat="1" ht="51.75" customHeight="1">
      <c r="A35" s="116" t="s">
        <v>204</v>
      </c>
      <c r="B35" s="164" t="s">
        <v>102</v>
      </c>
      <c r="C35" s="67">
        <v>46052</v>
      </c>
      <c r="D35" s="67">
        <v>46052</v>
      </c>
      <c r="E35" s="116" t="s">
        <v>21</v>
      </c>
      <c r="F35" s="116" t="s">
        <v>21</v>
      </c>
      <c r="G35" s="243"/>
      <c r="H35" s="116" t="s">
        <v>21</v>
      </c>
      <c r="I35" s="116" t="s">
        <v>21</v>
      </c>
      <c r="J35" s="116" t="s">
        <v>21</v>
      </c>
      <c r="K35" s="116" t="s">
        <v>21</v>
      </c>
      <c r="L35" s="116" t="s">
        <v>101</v>
      </c>
      <c r="M35" s="66"/>
    </row>
    <row r="36" spans="1:13" s="159" customFormat="1" ht="50.25" customHeight="1">
      <c r="A36" s="116" t="s">
        <v>205</v>
      </c>
      <c r="B36" s="153" t="s">
        <v>143</v>
      </c>
      <c r="C36" s="67">
        <v>46122</v>
      </c>
      <c r="D36" s="109">
        <v>46741</v>
      </c>
      <c r="E36" s="116" t="s">
        <v>21</v>
      </c>
      <c r="F36" s="116" t="s">
        <v>21</v>
      </c>
      <c r="G36" s="243"/>
      <c r="H36" s="116" t="s">
        <v>21</v>
      </c>
      <c r="I36" s="116" t="s">
        <v>21</v>
      </c>
      <c r="J36" s="116" t="s">
        <v>21</v>
      </c>
      <c r="K36" s="116" t="s">
        <v>21</v>
      </c>
      <c r="L36" s="116" t="s">
        <v>165</v>
      </c>
      <c r="M36" s="66"/>
    </row>
    <row r="37" spans="1:13" s="159" customFormat="1" ht="54" customHeight="1">
      <c r="A37" s="116" t="s">
        <v>91</v>
      </c>
      <c r="B37" s="153" t="s">
        <v>144</v>
      </c>
      <c r="C37" s="67">
        <v>46129</v>
      </c>
      <c r="D37" s="109">
        <v>46746</v>
      </c>
      <c r="E37" s="116" t="s">
        <v>21</v>
      </c>
      <c r="F37" s="116" t="s">
        <v>21</v>
      </c>
      <c r="G37" s="243"/>
      <c r="H37" s="116" t="s">
        <v>21</v>
      </c>
      <c r="I37" s="116" t="s">
        <v>21</v>
      </c>
      <c r="J37" s="116" t="s">
        <v>21</v>
      </c>
      <c r="K37" s="116" t="s">
        <v>21</v>
      </c>
      <c r="L37" s="116" t="s">
        <v>108</v>
      </c>
      <c r="M37" s="66"/>
    </row>
    <row r="38" spans="1:13" s="159" customFormat="1" ht="43.8" customHeight="1">
      <c r="A38" s="116" t="s">
        <v>129</v>
      </c>
      <c r="B38" s="153" t="s">
        <v>206</v>
      </c>
      <c r="C38" s="116"/>
      <c r="D38" s="116"/>
      <c r="E38" s="66"/>
      <c r="F38" s="66"/>
      <c r="G38" s="243"/>
      <c r="H38" s="116" t="s">
        <v>21</v>
      </c>
      <c r="I38" s="116" t="s">
        <v>21</v>
      </c>
      <c r="J38" s="116" t="s">
        <v>21</v>
      </c>
      <c r="K38" s="116" t="s">
        <v>21</v>
      </c>
      <c r="L38" s="116"/>
      <c r="M38" s="66"/>
    </row>
    <row r="39" spans="1:13" s="159" customFormat="1" ht="82.8" customHeight="1">
      <c r="A39" s="116"/>
      <c r="B39" s="105" t="s">
        <v>212</v>
      </c>
      <c r="C39" s="116">
        <v>2025</v>
      </c>
      <c r="D39" s="116">
        <v>2025</v>
      </c>
      <c r="E39" s="66"/>
      <c r="F39" s="66"/>
      <c r="G39" s="243"/>
      <c r="H39" s="116"/>
      <c r="I39" s="116" t="s">
        <v>179</v>
      </c>
      <c r="J39" s="116">
        <v>8</v>
      </c>
      <c r="K39" s="39">
        <v>2651.3</v>
      </c>
      <c r="L39" s="116"/>
      <c r="M39" s="66"/>
    </row>
    <row r="40" spans="1:13" s="159" customFormat="1" ht="57" customHeight="1">
      <c r="A40" s="116" t="s">
        <v>207</v>
      </c>
      <c r="B40" s="153" t="s">
        <v>142</v>
      </c>
      <c r="C40" s="67">
        <v>45682</v>
      </c>
      <c r="D40" s="67">
        <v>45703</v>
      </c>
      <c r="E40" s="116" t="s">
        <v>21</v>
      </c>
      <c r="F40" s="116" t="s">
        <v>21</v>
      </c>
      <c r="G40" s="243"/>
      <c r="H40" s="116" t="s">
        <v>21</v>
      </c>
      <c r="I40" s="116" t="s">
        <v>21</v>
      </c>
      <c r="J40" s="116" t="s">
        <v>21</v>
      </c>
      <c r="K40" s="116" t="s">
        <v>21</v>
      </c>
      <c r="L40" s="116" t="s">
        <v>167</v>
      </c>
      <c r="M40" s="66"/>
    </row>
    <row r="41" spans="1:13" s="159" customFormat="1" ht="52.5" customHeight="1">
      <c r="A41" s="116" t="s">
        <v>208</v>
      </c>
      <c r="B41" s="164" t="s">
        <v>102</v>
      </c>
      <c r="C41" s="67">
        <v>45716</v>
      </c>
      <c r="D41" s="67">
        <v>45716</v>
      </c>
      <c r="E41" s="116"/>
      <c r="F41" s="116"/>
      <c r="G41" s="243"/>
      <c r="H41" s="116" t="s">
        <v>21</v>
      </c>
      <c r="I41" s="116" t="s">
        <v>21</v>
      </c>
      <c r="J41" s="116" t="s">
        <v>21</v>
      </c>
      <c r="K41" s="116" t="s">
        <v>21</v>
      </c>
      <c r="L41" s="116" t="s">
        <v>101</v>
      </c>
      <c r="M41" s="66"/>
    </row>
    <row r="42" spans="1:13" s="159" customFormat="1" ht="33" customHeight="1">
      <c r="A42" s="116" t="s">
        <v>209</v>
      </c>
      <c r="B42" s="153" t="s">
        <v>143</v>
      </c>
      <c r="C42" s="67">
        <v>45717</v>
      </c>
      <c r="D42" s="109">
        <v>46011</v>
      </c>
      <c r="E42" s="116" t="s">
        <v>21</v>
      </c>
      <c r="F42" s="116" t="s">
        <v>21</v>
      </c>
      <c r="G42" s="243"/>
      <c r="H42" s="116" t="s">
        <v>21</v>
      </c>
      <c r="I42" s="116" t="s">
        <v>21</v>
      </c>
      <c r="J42" s="116" t="s">
        <v>21</v>
      </c>
      <c r="K42" s="116" t="s">
        <v>21</v>
      </c>
      <c r="L42" s="116" t="s">
        <v>165</v>
      </c>
      <c r="M42" s="66"/>
    </row>
    <row r="43" spans="1:13" s="159" customFormat="1" ht="33" customHeight="1">
      <c r="A43" s="116" t="s">
        <v>210</v>
      </c>
      <c r="B43" s="153" t="s">
        <v>144</v>
      </c>
      <c r="C43" s="67">
        <v>45723</v>
      </c>
      <c r="D43" s="109">
        <v>46016</v>
      </c>
      <c r="E43" s="116"/>
      <c r="F43" s="116"/>
      <c r="G43" s="243"/>
      <c r="H43" s="116"/>
      <c r="I43" s="116"/>
      <c r="J43" s="116"/>
      <c r="K43" s="116"/>
      <c r="L43" s="116" t="s">
        <v>108</v>
      </c>
      <c r="M43" s="66"/>
    </row>
    <row r="44" spans="1:13" s="159" customFormat="1" ht="82.8" customHeight="1">
      <c r="A44" s="116"/>
      <c r="B44" s="105" t="s">
        <v>213</v>
      </c>
      <c r="C44" s="116">
        <v>2025</v>
      </c>
      <c r="D44" s="116">
        <v>2025</v>
      </c>
      <c r="E44" s="66"/>
      <c r="F44" s="66"/>
      <c r="G44" s="243"/>
      <c r="H44" s="116"/>
      <c r="I44" s="116" t="s">
        <v>179</v>
      </c>
      <c r="J44" s="116">
        <f>8+6</f>
        <v>14</v>
      </c>
      <c r="K44" s="39">
        <v>5571.8</v>
      </c>
      <c r="L44" s="116"/>
      <c r="M44" s="66"/>
    </row>
    <row r="45" spans="1:13" s="159" customFormat="1" ht="57" customHeight="1">
      <c r="A45" s="116" t="s">
        <v>214</v>
      </c>
      <c r="B45" s="153" t="s">
        <v>142</v>
      </c>
      <c r="C45" s="67">
        <v>45682</v>
      </c>
      <c r="D45" s="67">
        <v>45703</v>
      </c>
      <c r="E45" s="116" t="s">
        <v>21</v>
      </c>
      <c r="F45" s="116" t="s">
        <v>21</v>
      </c>
      <c r="G45" s="243"/>
      <c r="H45" s="116" t="s">
        <v>21</v>
      </c>
      <c r="I45" s="116" t="s">
        <v>21</v>
      </c>
      <c r="J45" s="116" t="s">
        <v>21</v>
      </c>
      <c r="K45" s="116" t="s">
        <v>21</v>
      </c>
      <c r="L45" s="116" t="s">
        <v>167</v>
      </c>
      <c r="M45" s="66"/>
    </row>
    <row r="46" spans="1:13" s="159" customFormat="1" ht="52.5" customHeight="1">
      <c r="A46" s="116" t="s">
        <v>215</v>
      </c>
      <c r="B46" s="164" t="s">
        <v>102</v>
      </c>
      <c r="C46" s="67">
        <v>45716</v>
      </c>
      <c r="D46" s="67">
        <v>45716</v>
      </c>
      <c r="E46" s="116"/>
      <c r="F46" s="116"/>
      <c r="G46" s="243"/>
      <c r="H46" s="116" t="s">
        <v>21</v>
      </c>
      <c r="I46" s="116" t="s">
        <v>21</v>
      </c>
      <c r="J46" s="116" t="s">
        <v>21</v>
      </c>
      <c r="K46" s="116" t="s">
        <v>21</v>
      </c>
      <c r="L46" s="116" t="s">
        <v>101</v>
      </c>
      <c r="M46" s="66"/>
    </row>
    <row r="47" spans="1:13" s="159" customFormat="1" ht="33" customHeight="1">
      <c r="A47" s="116" t="s">
        <v>216</v>
      </c>
      <c r="B47" s="153" t="s">
        <v>143</v>
      </c>
      <c r="C47" s="67">
        <v>45717</v>
      </c>
      <c r="D47" s="109">
        <v>46011</v>
      </c>
      <c r="E47" s="116" t="s">
        <v>21</v>
      </c>
      <c r="F47" s="116" t="s">
        <v>21</v>
      </c>
      <c r="G47" s="243"/>
      <c r="H47" s="116" t="s">
        <v>21</v>
      </c>
      <c r="I47" s="116" t="s">
        <v>21</v>
      </c>
      <c r="J47" s="116" t="s">
        <v>21</v>
      </c>
      <c r="K47" s="116" t="s">
        <v>21</v>
      </c>
      <c r="L47" s="116" t="s">
        <v>165</v>
      </c>
      <c r="M47" s="66"/>
    </row>
    <row r="48" spans="1:13" s="159" customFormat="1" ht="33" customHeight="1">
      <c r="A48" s="116" t="s">
        <v>217</v>
      </c>
      <c r="B48" s="153" t="s">
        <v>144</v>
      </c>
      <c r="C48" s="67">
        <v>45723</v>
      </c>
      <c r="D48" s="109">
        <v>46016</v>
      </c>
      <c r="E48" s="116"/>
      <c r="F48" s="116"/>
      <c r="G48" s="243"/>
      <c r="H48" s="116"/>
      <c r="I48" s="116"/>
      <c r="J48" s="116"/>
      <c r="K48" s="116"/>
      <c r="L48" s="116" t="s">
        <v>108</v>
      </c>
      <c r="M48" s="66"/>
    </row>
    <row r="49" spans="1:17" s="159" customFormat="1" ht="82.8" customHeight="1">
      <c r="A49" s="116"/>
      <c r="B49" s="105" t="s">
        <v>218</v>
      </c>
      <c r="C49" s="116">
        <v>2025</v>
      </c>
      <c r="D49" s="116">
        <v>2025</v>
      </c>
      <c r="E49" s="66"/>
      <c r="F49" s="66"/>
      <c r="G49" s="243"/>
      <c r="H49" s="116"/>
      <c r="I49" s="116" t="s">
        <v>179</v>
      </c>
      <c r="J49" s="116">
        <v>2</v>
      </c>
      <c r="K49" s="39">
        <v>320</v>
      </c>
      <c r="L49" s="116"/>
      <c r="M49" s="66"/>
    </row>
    <row r="50" spans="1:17" s="159" customFormat="1" ht="57" customHeight="1">
      <c r="A50" s="116" t="s">
        <v>219</v>
      </c>
      <c r="B50" s="153" t="s">
        <v>142</v>
      </c>
      <c r="C50" s="67">
        <v>45682</v>
      </c>
      <c r="D50" s="67">
        <v>45703</v>
      </c>
      <c r="E50" s="116" t="s">
        <v>21</v>
      </c>
      <c r="F50" s="116" t="s">
        <v>21</v>
      </c>
      <c r="G50" s="243"/>
      <c r="H50" s="116" t="s">
        <v>21</v>
      </c>
      <c r="I50" s="116" t="s">
        <v>21</v>
      </c>
      <c r="J50" s="116" t="s">
        <v>21</v>
      </c>
      <c r="K50" s="116" t="s">
        <v>21</v>
      </c>
      <c r="L50" s="116" t="s">
        <v>167</v>
      </c>
      <c r="M50" s="66"/>
    </row>
    <row r="51" spans="1:17" s="159" customFormat="1" ht="52.5" customHeight="1">
      <c r="A51" s="116" t="s">
        <v>220</v>
      </c>
      <c r="B51" s="164" t="s">
        <v>102</v>
      </c>
      <c r="C51" s="67">
        <v>45716</v>
      </c>
      <c r="D51" s="67">
        <v>45716</v>
      </c>
      <c r="E51" s="116"/>
      <c r="F51" s="116"/>
      <c r="G51" s="243"/>
      <c r="H51" s="116" t="s">
        <v>21</v>
      </c>
      <c r="I51" s="116" t="s">
        <v>21</v>
      </c>
      <c r="J51" s="116" t="s">
        <v>21</v>
      </c>
      <c r="K51" s="116" t="s">
        <v>21</v>
      </c>
      <c r="L51" s="116" t="s">
        <v>101</v>
      </c>
      <c r="M51" s="66"/>
    </row>
    <row r="52" spans="1:17" s="159" customFormat="1" ht="33" customHeight="1">
      <c r="A52" s="116" t="s">
        <v>221</v>
      </c>
      <c r="B52" s="153" t="s">
        <v>143</v>
      </c>
      <c r="C52" s="67">
        <v>45717</v>
      </c>
      <c r="D52" s="109">
        <v>46011</v>
      </c>
      <c r="E52" s="116" t="s">
        <v>21</v>
      </c>
      <c r="F52" s="116" t="s">
        <v>21</v>
      </c>
      <c r="G52" s="243"/>
      <c r="H52" s="116" t="s">
        <v>21</v>
      </c>
      <c r="I52" s="116" t="s">
        <v>21</v>
      </c>
      <c r="J52" s="116" t="s">
        <v>21</v>
      </c>
      <c r="K52" s="116" t="s">
        <v>21</v>
      </c>
      <c r="L52" s="116" t="s">
        <v>165</v>
      </c>
      <c r="M52" s="66"/>
    </row>
    <row r="53" spans="1:17" s="159" customFormat="1" ht="33" customHeight="1">
      <c r="A53" s="116" t="s">
        <v>222</v>
      </c>
      <c r="B53" s="153" t="s">
        <v>144</v>
      </c>
      <c r="C53" s="67">
        <v>45723</v>
      </c>
      <c r="D53" s="109">
        <v>46016</v>
      </c>
      <c r="E53" s="116"/>
      <c r="F53" s="116"/>
      <c r="G53" s="243"/>
      <c r="H53" s="116"/>
      <c r="I53" s="116"/>
      <c r="J53" s="116"/>
      <c r="K53" s="116"/>
      <c r="L53" s="116" t="s">
        <v>108</v>
      </c>
      <c r="M53" s="66"/>
    </row>
    <row r="54" spans="1:17" s="159" customFormat="1" ht="50.25" customHeight="1">
      <c r="A54" s="116" t="s">
        <v>129</v>
      </c>
      <c r="B54" s="153" t="s">
        <v>211</v>
      </c>
      <c r="C54" s="116"/>
      <c r="D54" s="116"/>
      <c r="E54" s="116"/>
      <c r="F54" s="116"/>
      <c r="G54" s="243"/>
      <c r="H54" s="116" t="s">
        <v>21</v>
      </c>
      <c r="I54" s="116" t="s">
        <v>21</v>
      </c>
      <c r="J54" s="116" t="s">
        <v>21</v>
      </c>
      <c r="K54" s="116" t="s">
        <v>21</v>
      </c>
      <c r="L54" s="66"/>
      <c r="M54" s="66"/>
    </row>
    <row r="55" spans="1:17" s="159" customFormat="1" ht="126" customHeight="1">
      <c r="A55" s="116"/>
      <c r="B55" s="105" t="s">
        <v>223</v>
      </c>
      <c r="C55" s="116">
        <v>2026</v>
      </c>
      <c r="D55" s="116">
        <v>2026</v>
      </c>
      <c r="E55" s="116"/>
      <c r="F55" s="116"/>
      <c r="G55" s="243"/>
      <c r="H55" s="116" t="s">
        <v>21</v>
      </c>
      <c r="I55" s="116" t="s">
        <v>179</v>
      </c>
      <c r="J55" s="116">
        <v>2</v>
      </c>
      <c r="K55" s="39">
        <v>12000</v>
      </c>
      <c r="L55" s="66"/>
      <c r="M55" s="66"/>
    </row>
    <row r="56" spans="1:17" s="159" customFormat="1" ht="55.5" customHeight="1">
      <c r="A56" s="116" t="s">
        <v>207</v>
      </c>
      <c r="B56" s="153" t="s">
        <v>142</v>
      </c>
      <c r="C56" s="67">
        <v>46047</v>
      </c>
      <c r="D56" s="67">
        <v>46068</v>
      </c>
      <c r="E56" s="116" t="s">
        <v>21</v>
      </c>
      <c r="F56" s="116" t="s">
        <v>21</v>
      </c>
      <c r="G56" s="243"/>
      <c r="H56" s="116" t="s">
        <v>21</v>
      </c>
      <c r="I56" s="116" t="s">
        <v>21</v>
      </c>
      <c r="J56" s="116" t="s">
        <v>21</v>
      </c>
      <c r="K56" s="116" t="s">
        <v>21</v>
      </c>
      <c r="L56" s="116" t="s">
        <v>167</v>
      </c>
      <c r="M56" s="66"/>
    </row>
    <row r="57" spans="1:17" s="159" customFormat="1" ht="51.75" customHeight="1">
      <c r="A57" s="116" t="s">
        <v>208</v>
      </c>
      <c r="B57" s="164" t="s">
        <v>102</v>
      </c>
      <c r="C57" s="67">
        <v>46081</v>
      </c>
      <c r="D57" s="67">
        <v>46081</v>
      </c>
      <c r="E57" s="116" t="s">
        <v>21</v>
      </c>
      <c r="F57" s="116" t="s">
        <v>21</v>
      </c>
      <c r="G57" s="244"/>
      <c r="H57" s="116" t="s">
        <v>21</v>
      </c>
      <c r="I57" s="116" t="s">
        <v>21</v>
      </c>
      <c r="J57" s="116" t="s">
        <v>21</v>
      </c>
      <c r="K57" s="116" t="s">
        <v>21</v>
      </c>
      <c r="L57" s="116" t="s">
        <v>101</v>
      </c>
      <c r="M57" s="66"/>
    </row>
    <row r="58" spans="1:17" s="159" customFormat="1" ht="47.25" customHeight="1">
      <c r="A58" s="116" t="s">
        <v>209</v>
      </c>
      <c r="B58" s="153" t="s">
        <v>143</v>
      </c>
      <c r="C58" s="67">
        <v>46082</v>
      </c>
      <c r="D58" s="109">
        <v>46376</v>
      </c>
      <c r="E58" s="116" t="s">
        <v>21</v>
      </c>
      <c r="F58" s="116" t="s">
        <v>21</v>
      </c>
      <c r="G58" s="242" t="s">
        <v>171</v>
      </c>
      <c r="H58" s="116" t="s">
        <v>21</v>
      </c>
      <c r="I58" s="116" t="s">
        <v>21</v>
      </c>
      <c r="J58" s="116" t="s">
        <v>21</v>
      </c>
      <c r="K58" s="116" t="s">
        <v>21</v>
      </c>
      <c r="L58" s="116" t="s">
        <v>165</v>
      </c>
      <c r="M58" s="66"/>
    </row>
    <row r="59" spans="1:17" s="159" customFormat="1" ht="63.75" customHeight="1">
      <c r="A59" s="116" t="s">
        <v>210</v>
      </c>
      <c r="B59" s="153" t="s">
        <v>144</v>
      </c>
      <c r="C59" s="67">
        <v>46088</v>
      </c>
      <c r="D59" s="109">
        <v>46381</v>
      </c>
      <c r="E59" s="116" t="s">
        <v>21</v>
      </c>
      <c r="F59" s="116" t="s">
        <v>21</v>
      </c>
      <c r="G59" s="243"/>
      <c r="H59" s="116" t="s">
        <v>21</v>
      </c>
      <c r="I59" s="116" t="s">
        <v>21</v>
      </c>
      <c r="J59" s="116" t="s">
        <v>21</v>
      </c>
      <c r="K59" s="116" t="s">
        <v>21</v>
      </c>
      <c r="L59" s="116" t="s">
        <v>108</v>
      </c>
      <c r="M59" s="66"/>
      <c r="P59" s="116"/>
      <c r="Q59" s="116"/>
    </row>
  </sheetData>
  <mergeCells count="18">
    <mergeCell ref="B7:M7"/>
    <mergeCell ref="G8:G19"/>
    <mergeCell ref="G21:G30"/>
    <mergeCell ref="G31:G57"/>
    <mergeCell ref="G58:G59"/>
    <mergeCell ref="H1:J1"/>
    <mergeCell ref="L1:M1"/>
    <mergeCell ref="A2:M2"/>
    <mergeCell ref="A4:A5"/>
    <mergeCell ref="B4:B5"/>
    <mergeCell ref="C4:D4"/>
    <mergeCell ref="E4:F4"/>
    <mergeCell ref="G4:G5"/>
    <mergeCell ref="H4:H5"/>
    <mergeCell ref="I4:J4"/>
    <mergeCell ref="L4:L5"/>
    <mergeCell ref="M4:M5"/>
    <mergeCell ref="K4:K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4" firstPageNumber="31" fitToHeight="3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21</vt:i4>
      </vt:variant>
    </vt:vector>
  </HeadingPairs>
  <TitlesOfParts>
    <vt:vector size="28" baseType="lpstr">
      <vt:lpstr>1.Основные положения РП и ВП</vt:lpstr>
      <vt:lpstr>2. Показатели РП ВП</vt:lpstr>
      <vt:lpstr>3. Показатели РП ВП_по месяцам</vt:lpstr>
      <vt:lpstr>4. Мероприятия РП ВП</vt:lpstr>
      <vt:lpstr>5. Финансовое обеспечение РП ВП</vt:lpstr>
      <vt:lpstr>6. Бюджет РП ВП_по месяцам</vt:lpstr>
      <vt:lpstr>План реализации ВП уточ</vt:lpstr>
      <vt:lpstr>'2. Показатели РП ВП'!_bookmark5</vt:lpstr>
      <vt:lpstr>'4. Мероприятия РП ВП'!_ftnref1</vt:lpstr>
      <vt:lpstr>'1.Основные положения РП и ВП'!_ftnref2</vt:lpstr>
      <vt:lpstr>'1.Основные положения РП и ВП'!_ftnref3</vt:lpstr>
      <vt:lpstr>'4. Мероприятия РП ВП'!_ftnref3</vt:lpstr>
      <vt:lpstr>'План реализации ВП уточ'!_ftnref4</vt:lpstr>
      <vt:lpstr>'План реализации ВП уточ'!_ftnref5</vt:lpstr>
      <vt:lpstr>'План реализации ВП уточ'!_ftnref6</vt:lpstr>
      <vt:lpstr>'План реализации ВП уточ'!_ftnref7</vt:lpstr>
      <vt:lpstr>'План реализации ВП уточ'!_ftnref8</vt:lpstr>
      <vt:lpstr>'План реализации ВП уточ'!_Hlk127704986</vt:lpstr>
      <vt:lpstr>'4. Мероприятия РП ВП'!Заголовки_для_печати</vt:lpstr>
      <vt:lpstr>'5. Финансовое обеспечение РП ВП'!Заголовки_для_печати</vt:lpstr>
      <vt:lpstr>'План реализации ВП уточ'!Заголовки_для_печати</vt:lpstr>
      <vt:lpstr>'1.Основные положения РП и ВП'!Область_печати</vt:lpstr>
      <vt:lpstr>'2. Показатели РП ВП'!Область_печати</vt:lpstr>
      <vt:lpstr>'3. Показатели РП ВП_по месяцам'!Область_печати</vt:lpstr>
      <vt:lpstr>'4. Мероприятия РП ВП'!Область_печати</vt:lpstr>
      <vt:lpstr>'5. Финансовое обеспечение РП ВП'!Область_печати</vt:lpstr>
      <vt:lpstr>'6. Бюджет РП ВП_по месяцам'!Область_печати</vt:lpstr>
      <vt:lpstr>'План реализации ВП уточ'!Область_печати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Пользователь</cp:lastModifiedBy>
  <cp:lastPrinted>2024-11-26T13:22:03Z</cp:lastPrinted>
  <dcterms:created xsi:type="dcterms:W3CDTF">2023-03-30T13:12:42Z</dcterms:created>
  <dcterms:modified xsi:type="dcterms:W3CDTF">2024-11-26T13:22:08Z</dcterms:modified>
</cp:coreProperties>
</file>