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12" windowWidth="20952" windowHeight="9720" firstSheet="2" activeTab="5"/>
  </bookViews>
  <sheets>
    <sheet name="1. Общие положения КПМ" sheetId="1" r:id="rId1"/>
    <sheet name="2. Показатели КПМ" sheetId="2" r:id="rId2"/>
    <sheet name="3.Показатели КПМ по месяцам" sheetId="3" r:id="rId3"/>
    <sheet name="4. Мероприятия КПМ" sheetId="4" r:id="rId4"/>
    <sheet name="5. Финансовое обеспечение КПМ" sheetId="5" r:id="rId5"/>
    <sheet name="6. План реализации КПМ" sheetId="6" r:id="rId6"/>
  </sheets>
  <definedNames>
    <definedName name="_ftn2" localSheetId="0">#REF!</definedName>
    <definedName name="_ftn2" localSheetId="1">#REF!</definedName>
    <definedName name="_ftn3" localSheetId="0">#REF!</definedName>
    <definedName name="_ftn3" localSheetId="1">#REF!</definedName>
    <definedName name="_ftn4" localSheetId="0">#REF!</definedName>
    <definedName name="_ftn4" localSheetId="1">#REF!</definedName>
    <definedName name="_ftn5" localSheetId="0">#REF!</definedName>
    <definedName name="_ftn5" localSheetId="1">#REF!</definedName>
    <definedName name="_ftnref2" localSheetId="0">'1. Общие положения КПМ'!$A$2</definedName>
    <definedName name="_ftnref2" localSheetId="1">#REF!</definedName>
    <definedName name="_ftnref3" localSheetId="0">'1. Общие положения КПМ'!$A$3</definedName>
    <definedName name="_ftnref3" localSheetId="1">#REF!</definedName>
    <definedName name="_ftnref4" localSheetId="0">#REF!</definedName>
    <definedName name="_ftnref4" localSheetId="1">#REF!</definedName>
    <definedName name="_ftnref5" localSheetId="0">#REF!</definedName>
    <definedName name="_ftnref5" localSheetId="1">#REF!</definedName>
    <definedName name="Print_Titles" localSheetId="3">'4. Мероприятия КПМ'!$5:$7</definedName>
    <definedName name="Print_Titles" localSheetId="4">'5. Финансовое обеспечение КПМ'!$4:$6</definedName>
    <definedName name="Print_Titles" localSheetId="5">'6. План реализации КПМ'!$5:$6</definedName>
    <definedName name="_xlnm.Print_Titles" localSheetId="3">'4. Мероприятия КПМ'!$5:$7</definedName>
    <definedName name="_xlnm.Print_Titles" localSheetId="4">'5. Финансовое обеспечение КПМ'!$4:$6</definedName>
    <definedName name="_xlnm.Print_Titles" localSheetId="5">'6. План реализации КПМ'!$5:$6</definedName>
    <definedName name="_xlnm.Print_Area" localSheetId="0">'1. Общие положения КПМ'!$A$2:$B$6</definedName>
    <definedName name="_xlnm.Print_Area" localSheetId="1">'2. Показатели КПМ'!$A$2:$O$23</definedName>
    <definedName name="_xlnm.Print_Area" localSheetId="2">'3.Показатели КПМ по месяцам'!$A$2:$Q$32</definedName>
    <definedName name="_xlnm.Print_Area" localSheetId="3">'4. Мероприятия КПМ'!$A$2:$M$33</definedName>
    <definedName name="_xlnm.Print_Area" localSheetId="4">'5. Финансовое обеспечение КПМ'!$A$1:$L$69</definedName>
    <definedName name="_xlnm.Print_Area" localSheetId="5">'6. План реализации КПМ'!$A$1:$F$38</definedName>
  </definedNames>
  <calcPr calcId="124519"/>
</workbook>
</file>

<file path=xl/calcChain.xml><?xml version="1.0" encoding="utf-8"?>
<calcChain xmlns="http://schemas.openxmlformats.org/spreadsheetml/2006/main">
  <c r="F46" i="5"/>
  <c r="F19"/>
  <c r="F17"/>
  <c r="G53"/>
  <c r="F53"/>
  <c r="H53"/>
  <c r="F45" l="1"/>
  <c r="F9" s="1"/>
  <c r="F18"/>
  <c r="G45"/>
  <c r="G9" s="1"/>
  <c r="H45"/>
  <c r="I45"/>
  <c r="J45"/>
  <c r="K45"/>
  <c r="K9" s="1"/>
  <c r="G46"/>
  <c r="G10" s="1"/>
  <c r="H46"/>
  <c r="I46"/>
  <c r="J46"/>
  <c r="K46"/>
  <c r="F10"/>
  <c r="L40"/>
  <c r="L41"/>
  <c r="L42"/>
  <c r="L39"/>
  <c r="M40"/>
  <c r="F38"/>
  <c r="G38"/>
  <c r="H38"/>
  <c r="I38"/>
  <c r="J38"/>
  <c r="K38"/>
  <c r="G33"/>
  <c r="F33"/>
  <c r="J33"/>
  <c r="G8"/>
  <c r="H8"/>
  <c r="I8"/>
  <c r="J8"/>
  <c r="K8"/>
  <c r="F8"/>
  <c r="H9"/>
  <c r="I9"/>
  <c r="J9"/>
  <c r="G11"/>
  <c r="H11"/>
  <c r="I11"/>
  <c r="J11"/>
  <c r="K11"/>
  <c r="F11"/>
  <c r="F7" l="1"/>
  <c r="I33"/>
  <c r="H33"/>
  <c r="L38"/>
  <c r="F43"/>
  <c r="G7"/>
  <c r="K33" l="1"/>
  <c r="K32" s="1"/>
  <c r="K31" s="1"/>
  <c r="G18"/>
  <c r="H18"/>
  <c r="I18"/>
  <c r="J18"/>
  <c r="K18"/>
  <c r="G17"/>
  <c r="L17" s="1"/>
  <c r="H17"/>
  <c r="I17"/>
  <c r="J17"/>
  <c r="K17"/>
  <c r="G19"/>
  <c r="G16" s="1"/>
  <c r="H19"/>
  <c r="H16" s="1"/>
  <c r="I19"/>
  <c r="I16" s="1"/>
  <c r="J19"/>
  <c r="J16" s="1"/>
  <c r="K19"/>
  <c r="K16" s="1"/>
  <c r="F16"/>
  <c r="L21"/>
  <c r="L22"/>
  <c r="G26"/>
  <c r="G25" s="1"/>
  <c r="G24" s="1"/>
  <c r="H26"/>
  <c r="H25" s="1"/>
  <c r="H24" s="1"/>
  <c r="I26"/>
  <c r="I25" s="1"/>
  <c r="I24" s="1"/>
  <c r="J26"/>
  <c r="J25" s="1"/>
  <c r="J24" s="1"/>
  <c r="K26"/>
  <c r="K25" s="1"/>
  <c r="K24" s="1"/>
  <c r="L26"/>
  <c r="L25" s="1"/>
  <c r="F26"/>
  <c r="F25" s="1"/>
  <c r="F24" s="1"/>
  <c r="L24" s="1"/>
  <c r="L36"/>
  <c r="G32"/>
  <c r="G31" s="1"/>
  <c r="H32"/>
  <c r="H31" s="1"/>
  <c r="I32"/>
  <c r="I31" s="1"/>
  <c r="J32"/>
  <c r="J31" s="1"/>
  <c r="F32"/>
  <c r="F31" s="1"/>
  <c r="H63"/>
  <c r="I63"/>
  <c r="J63"/>
  <c r="K63"/>
  <c r="L53"/>
  <c r="G43"/>
  <c r="G50"/>
  <c r="G48" s="1"/>
  <c r="H50"/>
  <c r="H48" s="1"/>
  <c r="I50"/>
  <c r="I48" s="1"/>
  <c r="J50"/>
  <c r="J49" s="1"/>
  <c r="K50"/>
  <c r="K48" s="1"/>
  <c r="F50"/>
  <c r="F48" s="1"/>
  <c r="L18" l="1"/>
  <c r="L31"/>
  <c r="J48"/>
  <c r="L48" s="1"/>
  <c r="I49"/>
  <c r="K49"/>
  <c r="G49"/>
  <c r="L19"/>
  <c r="F49"/>
  <c r="H49"/>
  <c r="L45"/>
  <c r="H43"/>
  <c r="I43"/>
  <c r="H57"/>
  <c r="H56" s="1"/>
  <c r="H55" s="1"/>
  <c r="O16" s="1"/>
  <c r="G57"/>
  <c r="G56" s="1"/>
  <c r="G55" s="1"/>
  <c r="F57"/>
  <c r="F56" s="1"/>
  <c r="F55" s="1"/>
  <c r="H62"/>
  <c r="I62"/>
  <c r="J62"/>
  <c r="K62"/>
  <c r="G64"/>
  <c r="F64"/>
  <c r="L67"/>
  <c r="L62" s="1"/>
  <c r="L49" l="1"/>
  <c r="I10"/>
  <c r="I7" s="1"/>
  <c r="H10"/>
  <c r="H7" s="1"/>
  <c r="G62"/>
  <c r="N16" s="1"/>
  <c r="G63"/>
  <c r="F62"/>
  <c r="M16" s="1"/>
  <c r="F63"/>
  <c r="J43"/>
  <c r="L46"/>
  <c r="L63" l="1"/>
  <c r="J10"/>
  <c r="J7" s="1"/>
  <c r="I57"/>
  <c r="I56" s="1"/>
  <c r="I55" s="1"/>
  <c r="K43"/>
  <c r="L43"/>
  <c r="J57" l="1"/>
  <c r="J56" s="1"/>
  <c r="J55" s="1"/>
  <c r="K57"/>
  <c r="K56" s="1"/>
  <c r="K55" s="1"/>
  <c r="K10"/>
  <c r="K7" s="1"/>
  <c r="L7" s="1"/>
  <c r="L60"/>
  <c r="L57" s="1"/>
  <c r="L56" s="1"/>
  <c r="L55" s="1"/>
  <c r="L50"/>
  <c r="L33"/>
  <c r="L32" s="1"/>
  <c r="K15"/>
  <c r="J15"/>
  <c r="I15"/>
  <c r="H15"/>
  <c r="G15"/>
  <c r="F15"/>
  <c r="L15" s="1"/>
  <c r="K14"/>
  <c r="J14"/>
  <c r="I14"/>
  <c r="H14"/>
  <c r="G14"/>
  <c r="F14"/>
  <c r="L14" s="1"/>
  <c r="L13"/>
  <c r="A1" i="4"/>
  <c r="Q19" i="3"/>
  <c r="P17"/>
  <c r="N17"/>
  <c r="L17"/>
  <c r="K17"/>
  <c r="J17"/>
  <c r="I17"/>
  <c r="H17"/>
  <c r="G17"/>
  <c r="F17"/>
  <c r="E17"/>
  <c r="P16"/>
  <c r="O16"/>
  <c r="O17" s="1"/>
  <c r="N16"/>
  <c r="M16"/>
  <c r="M17" s="1"/>
  <c r="Q15"/>
  <c r="P14"/>
  <c r="L14"/>
  <c r="K14"/>
  <c r="J14"/>
  <c r="I14"/>
  <c r="H14"/>
  <c r="G14"/>
  <c r="F14"/>
  <c r="E14"/>
  <c r="P13"/>
  <c r="O13"/>
  <c r="O14" s="1"/>
  <c r="N13"/>
  <c r="N14" s="1"/>
  <c r="M13"/>
  <c r="M14" s="1"/>
  <c r="R12"/>
  <c r="Q12"/>
  <c r="A1"/>
  <c r="A1" i="2"/>
  <c r="A1" i="1"/>
  <c r="J12" i="5" l="1"/>
  <c r="K12"/>
  <c r="L11"/>
  <c r="F12"/>
  <c r="L16"/>
  <c r="L8"/>
  <c r="I12"/>
  <c r="L9"/>
  <c r="H12"/>
  <c r="L10"/>
  <c r="G12"/>
  <c r="Q16" i="3"/>
  <c r="Q17" s="1"/>
  <c r="Q13"/>
  <c r="L12" i="5" l="1"/>
  <c r="M7"/>
  <c r="Q14" i="3"/>
  <c r="R14" s="1"/>
  <c r="R13"/>
</calcChain>
</file>

<file path=xl/comments1.xml><?xml version="1.0" encoding="utf-8"?>
<comments xmlns="http://schemas.openxmlformats.org/spreadsheetml/2006/main">
  <authors>
    <author>tc={00000000-0000-0000-0000-000000000000}</author>
  </authors>
  <commentList>
    <comment ref="F17" authorId="0">
      <text>
        <r>
          <rPr>
            <b/>
            <sz val="9"/>
            <rFont val="Tahoma"/>
            <family val="2"/>
            <charset val="204"/>
          </rPr>
          <t>vinogradova:</t>
        </r>
        <r>
          <rPr>
            <sz val="9"/>
            <rFont val="Tahoma"/>
            <family val="2"/>
            <charset val="204"/>
          </rPr>
          <t>в 2022 году данной льготой не пользовались</t>
        </r>
      </text>
    </comment>
  </commentList>
</comments>
</file>

<file path=xl/sharedStrings.xml><?xml version="1.0" encoding="utf-8"?>
<sst xmlns="http://schemas.openxmlformats.org/spreadsheetml/2006/main" count="447" uniqueCount="210">
  <si>
    <t>1. Общие положения</t>
  </si>
  <si>
    <t>№ п/п</t>
  </si>
  <si>
    <t>Наименование показателя</t>
  </si>
  <si>
    <t>Признак возрастания/ убывания</t>
  </si>
  <si>
    <t>Уровень показателя</t>
  </si>
  <si>
    <t>Базовое значение</t>
  </si>
  <si>
    <t>Значение показателей по годам</t>
  </si>
  <si>
    <t>Ответственный за достижение показателя</t>
  </si>
  <si>
    <t>значение</t>
  </si>
  <si>
    <t xml:space="preserve"> год</t>
  </si>
  <si>
    <t>1.</t>
  </si>
  <si>
    <t>1.1.</t>
  </si>
  <si>
    <t>Прогрессирую-щий</t>
  </si>
  <si>
    <t>Плановые значения на конец месяца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</si>
  <si>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</si>
  <si>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</si>
  <si>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</si>
  <si>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</si>
  <si>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</si>
  <si>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</si>
  <si>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</si>
  <si>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</si>
  <si>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</si>
  <si>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</si>
  <si>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</si>
  <si>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</si>
  <si>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авто</t>
  </si>
  <si>
    <t>жд</t>
  </si>
  <si>
    <t>авиа</t>
  </si>
  <si>
    <t>Наименование мероприятия (результата)</t>
  </si>
  <si>
    <t>Тип мероприятия (результата)</t>
  </si>
  <si>
    <t>Значения мероприятия (результата) по годам (накопительным итогом / дискретно в отчетном периоде)</t>
  </si>
  <si>
    <t>Оказание услуг (выполнение работ)</t>
  </si>
  <si>
    <t>1.2.</t>
  </si>
  <si>
    <t>1.3.</t>
  </si>
  <si>
    <t>1.4.</t>
  </si>
  <si>
    <t>1.5.</t>
  </si>
  <si>
    <t>1.6.</t>
  </si>
  <si>
    <t>Приобретение товаров, работ, услуг</t>
  </si>
  <si>
    <t>1.7.</t>
  </si>
  <si>
    <t>1.8.</t>
  </si>
  <si>
    <t>1.9.</t>
  </si>
  <si>
    <t>1.10.</t>
  </si>
  <si>
    <t>Наименование мероприятия (результата)/ источник финансового обеспечения</t>
  </si>
  <si>
    <t>Код бюджетной классификации</t>
  </si>
  <si>
    <t>ГРБС / Рз / Пр / ЦСР / ВР</t>
  </si>
  <si>
    <t>Всего</t>
  </si>
  <si>
    <t xml:space="preserve">   </t>
  </si>
  <si>
    <t>Внебюджетные источники</t>
  </si>
  <si>
    <t>Мероприятие "Организация транспортного обслуживания населения автомобильным транспортом"</t>
  </si>
  <si>
    <t>04 08</t>
  </si>
  <si>
    <t>Задача, мероприятие (результат) / контрольная точка</t>
  </si>
  <si>
    <t>Дата наступления контрольной точки</t>
  </si>
  <si>
    <t xml:space="preserve">Ответственный исполнитель </t>
  </si>
  <si>
    <t>Вид подтверждающего документа</t>
  </si>
  <si>
    <t>Информационная система (при наличии)</t>
  </si>
  <si>
    <t>Х</t>
  </si>
  <si>
    <t>1.1.К.1.</t>
  </si>
  <si>
    <t xml:space="preserve">Муниципальный контракт, утвержденное расписание пригородных межмуниципальных маршрутов, реестр пригородных межмуниципальных маршрутов </t>
  </si>
  <si>
    <t>1.1.К.2.</t>
  </si>
  <si>
    <t xml:space="preserve">Приняты от органов местного самоуправления расчеты необходимого бюджетного финансирования перевозок пассажиров в пригородном межмуниципальном сообщении </t>
  </si>
  <si>
    <t>Отчетные материалы</t>
  </si>
  <si>
    <t>1.1.К.3.</t>
  </si>
  <si>
    <t xml:space="preserve">Перечислена субвенция </t>
  </si>
  <si>
    <t>Отчет о финансировании</t>
  </si>
  <si>
    <t>Соглашение</t>
  </si>
  <si>
    <t>1.2.К.2.</t>
  </si>
  <si>
    <t xml:space="preserve">Приняты от органов местного самоуправления  заявки и расчеты на выделение субсидии на компенсацию потерь в доходах перевозчикам </t>
  </si>
  <si>
    <t>1.2.К.3.</t>
  </si>
  <si>
    <t xml:space="preserve">Перечислена субсидия </t>
  </si>
  <si>
    <t>Отчет о принятых заявлениях</t>
  </si>
  <si>
    <t>Сведения о государственных контрактах внесены в реестр контрактов, заключенных заказчиком по результатам закупок</t>
  </si>
  <si>
    <t>Выписка из реестра</t>
  </si>
  <si>
    <t>Платежные поручения</t>
  </si>
  <si>
    <t>Ежеквартально до 30 числа месяца, следующего за отчетным</t>
  </si>
  <si>
    <t>2. Показатели комплекса процессных мероприятий  2</t>
  </si>
  <si>
    <t>Единица измерения                            (по ОКЕИ)</t>
  </si>
  <si>
    <t>4. Перечень мероприятий (результатов) комплекса процессных мероприятий 2</t>
  </si>
  <si>
    <t>Единица измерения                                (по ОКЕИ)</t>
  </si>
  <si>
    <t>Процент</t>
  </si>
  <si>
    <t>5. Финансовое обеспечение комплекса процессных мероприятий 2</t>
  </si>
  <si>
    <t>2025 год</t>
  </si>
  <si>
    <t>2026 год</t>
  </si>
  <si>
    <t>2027 год</t>
  </si>
  <si>
    <t>2028 год</t>
  </si>
  <si>
    <t>2029 год</t>
  </si>
  <si>
    <t>2030 год</t>
  </si>
  <si>
    <t>Муниципальными образованиями представлены нормативные правовые документы, подтверждающие организацию транспортного обслуживания населения в пригородной межмуниципальном сообщении</t>
  </si>
  <si>
    <t>Ежеквартально до 22 числа месяца, следующего за отчетным</t>
  </si>
  <si>
    <t xml:space="preserve">    </t>
  </si>
  <si>
    <t xml:space="preserve">Приняты заявления обучающихся, студентов или аспирантов с документами, подтверждающими проезд, обучение и статус заявителя </t>
  </si>
  <si>
    <t>Представлены действующие нормативные правовые акты, регулируемые тарифы на перевозки по муниципальным маршрутам регулярных перевозок за 2024 год</t>
  </si>
  <si>
    <t>Нормативный правовой акт</t>
  </si>
  <si>
    <t xml:space="preserve">  </t>
  </si>
  <si>
    <t>Единица измерения                                                           (по ОКЕИ)</t>
  </si>
  <si>
    <t xml:space="preserve">Произведена приемка выполненных работ (оказанных услуг) </t>
  </si>
  <si>
    <t xml:space="preserve">Акты приемки выполненных работ (оказанных услуг) </t>
  </si>
  <si>
    <t xml:space="preserve">Произведена оплата выполненных работ (оказанных услуг)                                                                             по государственным контрактам </t>
  </si>
  <si>
    <t xml:space="preserve"> </t>
  </si>
  <si>
    <t>№               п/п</t>
  </si>
  <si>
    <t>Подписаны соглашения с муниципальными образованиями о предоставлении субсидии из областного бюджета  на 2024 год</t>
  </si>
  <si>
    <t>Подписаны соглашения с муниципальными образованиями о предоставлении субсидии из областного бюджета на 2024 год</t>
  </si>
  <si>
    <t xml:space="preserve">Департамент строительства и архитектуры Старооскольского городского округа
Губарев В.И. –  заместитель главы администрации городского округа по строительству </t>
  </si>
  <si>
    <t>Оптимизация маршрутной сети за счет открытия новых маршрутов внутригородского сообщения и в сельские территории</t>
  </si>
  <si>
    <t>Обновление подвижного состава, привлечение автобусов средней и большой вместимости для обслуживания муниципального заказа на пассажирские перевозки</t>
  </si>
  <si>
    <t>Поддержка перевозчиков, осуществляющих перевозку льготных категорий граждан и организованных групп детей</t>
  </si>
  <si>
    <t>Обеспечение регулярного в соответствии с утвержденным расписанием движения автобусов по муниципальным городским и пригородным маршрутам</t>
  </si>
  <si>
    <t>2.</t>
  </si>
  <si>
    <t>3.</t>
  </si>
  <si>
    <t>4.</t>
  </si>
  <si>
    <t>5.</t>
  </si>
  <si>
    <t>Обеспечение мероприятий по поддержке предприятий транспорта, обеспечивающих перевозку пассажиров, багажа, грузов воздушным транспортом.</t>
  </si>
  <si>
    <t xml:space="preserve"> Организация безопасного дорожного движения</t>
  </si>
  <si>
    <t>6.</t>
  </si>
  <si>
    <t>Департамент строительства и архитектуры Старооскольского городского округа</t>
  </si>
  <si>
    <t>Доля населения, проживающего в сельской местности, не обеспеченного транспортным сообщением с административным                       центром</t>
  </si>
  <si>
    <t>КПМ</t>
  </si>
  <si>
    <t>%</t>
  </si>
  <si>
    <t>Регрессирую-щий</t>
  </si>
  <si>
    <t>Объем выполненных рейсов по пригородным маршрутам к дачным и садово-огородным участкам в выходные и праздничные дни</t>
  </si>
  <si>
    <t>2.1.</t>
  </si>
  <si>
    <t>Привлечение подвижного состава для обслуживания пассажирских перевозок</t>
  </si>
  <si>
    <t>Единиц</t>
  </si>
  <si>
    <t>3.1.</t>
  </si>
  <si>
    <t>Выполнение рейсов школьными автобусами</t>
  </si>
  <si>
    <t>Тыс. рейсов</t>
  </si>
  <si>
    <t>3.2.</t>
  </si>
  <si>
    <t>Количество маршрутов, осуществляющих перевозки льготной категории граждан</t>
  </si>
  <si>
    <t>Количество маршрутов</t>
  </si>
  <si>
    <t>3.3.</t>
  </si>
  <si>
    <t>Количество школьных автобусов со сроком эксплуатации до 10 лет</t>
  </si>
  <si>
    <t>Регулярность движения автобусов по городским и пригородным маршрутам</t>
  </si>
  <si>
    <t xml:space="preserve"> %</t>
  </si>
  <si>
    <t>4.1.</t>
  </si>
  <si>
    <t>Осуществление пассажиро-перевозок</t>
  </si>
  <si>
    <t>4.2.</t>
  </si>
  <si>
    <t>5.1.</t>
  </si>
  <si>
    <t>Уровень обеспечения бесперебойной работы АО «Аэропорт Старый Оскол»</t>
  </si>
  <si>
    <t>Проект организации новой маршрутной сети</t>
  </si>
  <si>
    <t>6.1.</t>
  </si>
  <si>
    <t>3. Помесячный план достижения показателей комплекса процессных мероприятий 2 в 2025 году</t>
  </si>
  <si>
    <t>На конец 2025 года</t>
  </si>
  <si>
    <t xml:space="preserve"> Оптимизация маршрутной сети за счет открытия новых маршрутов внутригородского сообщения и в сельские территории</t>
  </si>
  <si>
    <t>Обеспечение равной доступности транспортных услуг жителям сельской местности путём субсидирования перевозчиков, обслуживающих пригородные маршруты с низким пассажиропотоком и фиксированным тарифом, возмещение недополученных доходов на пригородных маршрутах к дачным и садово-огородным участкам в выходные и праздничные дни</t>
  </si>
  <si>
    <t>Проведение открытого конкурса на право получения свидетельств об осуществлении перевозок по муниципальным маршрутам регулярных перевозок по нерегулируемым тарифам на территории Старооскольского городского округа</t>
  </si>
  <si>
    <t>Предоставление субсидий МБУ «Пассажирское» на выполнение муниципального задания и иные цели</t>
  </si>
  <si>
    <t>Предоставление субсидий юридическим лицам и индивидуальным предпринимателям в целях возмещения недополученных доходов в связи с осуществлением перевозки льготной категории граждан</t>
  </si>
  <si>
    <t>Приобретение подвижного состава в количестве 32 единиц для организованной перевозки групп детей</t>
  </si>
  <si>
    <t>Проведение специальных мероприятий по контролю за работой пассажирского транспорта</t>
  </si>
  <si>
    <t>Обеспечение выполнения работ (оказание услуг), связанных с осуществлением регулярных перевозок пассажира и багажа автомобильным транспортом по регулируемым тарифам</t>
  </si>
  <si>
    <t>Субсидии на финансовое обеспечение части затрат, связанных с оказанием услуг по обеспечению деятельности по перевозке пассажиров, багажа, грузов воздушным транспортом на территории Старооскольского городского округа  (АО «Аэропорт Старый Оскол»)</t>
  </si>
  <si>
    <t>Организация безопасного дорожного движения</t>
  </si>
  <si>
    <t>Разработка проекта организации дорожного движения на улично-дорожную сеть Старооскольского городского округа</t>
  </si>
  <si>
    <t>Местный бюджет</t>
  </si>
  <si>
    <t>Областной бюджет</t>
  </si>
  <si>
    <t>Федеральный бюджет</t>
  </si>
  <si>
    <t>Бюджет (всего), из них:</t>
  </si>
  <si>
    <t>Комплекс процессных мероприятий  «Организация транспортного обслуживания населения Старооскольского городского округа» всего,                       в том числе:</t>
  </si>
  <si>
    <t>2.1.К.1.</t>
  </si>
  <si>
    <t>3.1.К.1.</t>
  </si>
  <si>
    <t>3.1.К.2.</t>
  </si>
  <si>
    <t>4.1.К.1.</t>
  </si>
  <si>
    <t>4.2.К.2.</t>
  </si>
  <si>
    <t>5.1.К.1.</t>
  </si>
  <si>
    <t>5.1.К.3.</t>
  </si>
  <si>
    <t>5.1.К.2.</t>
  </si>
  <si>
    <t>6.1.К.1.</t>
  </si>
  <si>
    <t>6.1.К.2.</t>
  </si>
  <si>
    <t>6.1.К.3.</t>
  </si>
  <si>
    <t xml:space="preserve"> План реализации комплекса процессных мероприятий  «Организация транспортного обслуживания населения Старооскольского городского округа»  в текущем году</t>
  </si>
  <si>
    <t xml:space="preserve">Приложение к комплексу процессных мероприятий «Организация транспортного обслуживания населения Старооскольского городского округа»  </t>
  </si>
  <si>
    <t>VI. Паспорт комплекса процессных мероприятий «Организация транспортного обслуживания населения Старооскольского городского округа» (далее –  комплекс процессных мероприятий 2)</t>
  </si>
  <si>
    <t>13 4 02 26010</t>
  </si>
  <si>
    <t>13 4 02 63000</t>
  </si>
  <si>
    <t>13 4 02 S3830</t>
  </si>
  <si>
    <t>13 4 02 73830</t>
  </si>
  <si>
    <t>13 4 02 S3860</t>
  </si>
  <si>
    <t>13 4 02 73860</t>
  </si>
  <si>
    <t>13 4 02 73820</t>
  </si>
  <si>
    <t>Открытие  новых маршрутов, из них пригородных в сельские населенные пункты</t>
  </si>
  <si>
    <t>Предоставлены субсидии организациям на выполнение муниципального задания и иные цели</t>
  </si>
  <si>
    <t>Предоставлены субсидии на обеспечение деятельности организациям воздушного транспорта на осуществление  воздушных перевозок пассажиров, багажа</t>
  </si>
  <si>
    <t xml:space="preserve"> 1. Оптимизация маршрутной сети за счет открытия новых маршрутов внутригородского сообщения и в сельские территории</t>
  </si>
  <si>
    <t>2. Обновление подвижного состава, привлечение автобусов средней и большой вместимости для обслуживания муниципального заказа на пассажирские перевозки</t>
  </si>
  <si>
    <t>3. Поддержка перевозчиков, осуществляющих перевозку льготных категорий граждан и организованных групп детей</t>
  </si>
  <si>
    <t>4. Обеспечение регулярного в соответствии с утвержденным расписанием движения автобусов по муниципальным городским и пригородным маршрутам</t>
  </si>
  <si>
    <t>6. Организация безопасного дорожного движения</t>
  </si>
  <si>
    <t>5. Обеспечение мероприятий по поддержке предприятий транспорта, обеспечивающих перевозку пассажиров, багажа, грузов воздушным транспортом.</t>
  </si>
  <si>
    <t>Предоставлены субсидии перевозчикам на компенсацию недополученных доходов  на пригородных маршрутах к дачным и садово-огородным участкам в выходные и праздничные дни</t>
  </si>
  <si>
    <t>Открытие  новых маршрутов</t>
  </si>
  <si>
    <t>Организованно транспортное обслуживание населения по муниципальным маршрутам</t>
  </si>
  <si>
    <t>Предоставлены субсидии на компенсацию потерь в доходах перевозчикам, предоставляющим льготный проезд  граждан в городском и пригородном сообщении</t>
  </si>
  <si>
    <t>Предоставлено финансирование на приобретение подвижного состава пассажирского транспорта для организованной перевозки групп детей</t>
  </si>
  <si>
    <t>Осуществление контрольных мероприятий за работой пассажирского транспорта</t>
  </si>
  <si>
    <t>Осуществлены регулярные перевозки пассажиров и багажа автомобильным транспортом по регулируемым тарифам</t>
  </si>
  <si>
    <t>13 4 02 22180</t>
  </si>
  <si>
    <t xml:space="preserve">Ответственный исполнительный </t>
  </si>
  <si>
    <t xml:space="preserve">Муниципальная программа  «Содержание дорожного хозяйства, организация транспортного обслуживания населения Старооскольского городского округа» </t>
  </si>
  <si>
    <t xml:space="preserve">Связь с муниципальной программой </t>
  </si>
  <si>
    <t>1.1.1.</t>
  </si>
  <si>
    <t>1.2.1.</t>
  </si>
  <si>
    <t>1.3.1.</t>
  </si>
  <si>
    <t>1.4.1.</t>
  </si>
  <si>
    <t>1.5.1.</t>
  </si>
  <si>
    <t>1.6.1.</t>
  </si>
  <si>
    <t>1.7.1.</t>
  </si>
  <si>
    <t>1.8.1.</t>
  </si>
  <si>
    <t>1.9.1.</t>
  </si>
  <si>
    <t>1.10.1.</t>
  </si>
  <si>
    <t>Открытие новых маршрутов, из них  пригородных в сельские населенные пункты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</si>
</sst>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22">
    <font>
      <sz val="11"/>
      <color theme="1"/>
      <name val="Calibri"/>
    </font>
    <font>
      <sz val="12"/>
      <color theme="1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1"/>
      <color indexed="2"/>
      <name val="Times New Roman"/>
      <family val="1"/>
      <charset val="204"/>
    </font>
    <font>
      <sz val="12"/>
      <color indexed="2"/>
      <name val="Times New Roman"/>
      <family val="1"/>
      <charset val="204"/>
    </font>
    <font>
      <b/>
      <sz val="9"/>
      <name val="Tahoma"/>
      <family val="2"/>
      <charset val="204"/>
    </font>
    <font>
      <sz val="9"/>
      <name val="Tahoma"/>
      <family val="2"/>
      <charset val="204"/>
    </font>
    <font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</patternFill>
    </fill>
    <fill>
      <patternFill patternType="solid">
        <fgColor theme="0"/>
        <bgColor theme="0"/>
      </patternFill>
    </fill>
  </fills>
  <borders count="8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auto="1"/>
      </left>
      <right style="thin">
        <color auto="1"/>
      </right>
      <top style="medium">
        <color theme="1"/>
      </top>
      <bottom style="thin">
        <color auto="1"/>
      </bottom>
      <diagonal/>
    </border>
    <border>
      <left style="thin">
        <color auto="1"/>
      </left>
      <right/>
      <top/>
      <bottom style="medium">
        <color theme="1"/>
      </bottom>
      <diagonal/>
    </border>
    <border>
      <left/>
      <right/>
      <top/>
      <bottom style="medium">
        <color theme="1"/>
      </bottom>
      <diagonal/>
    </border>
    <border>
      <left/>
      <right style="thin">
        <color auto="1"/>
      </right>
      <top/>
      <bottom style="medium">
        <color theme="1"/>
      </bottom>
      <diagonal/>
    </border>
    <border>
      <left style="thin">
        <color auto="1"/>
      </left>
      <right style="thin">
        <color auto="1"/>
      </right>
      <top/>
      <bottom style="medium">
        <color theme="1"/>
      </bottom>
      <diagonal/>
    </border>
    <border>
      <left style="thin">
        <color theme="1"/>
      </left>
      <right style="thin">
        <color theme="1"/>
      </right>
      <top style="medium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/>
      <right style="thin">
        <color theme="1"/>
      </right>
      <top style="medium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theme="1"/>
      </bottom>
      <diagonal/>
    </border>
    <border>
      <left/>
      <right style="thin">
        <color theme="1"/>
      </right>
      <top style="thin">
        <color theme="1"/>
      </top>
      <bottom style="medium">
        <color theme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auto="1"/>
      </right>
      <top style="thin">
        <color theme="1"/>
      </top>
      <bottom style="thin">
        <color theme="1"/>
      </bottom>
      <diagonal/>
    </border>
    <border>
      <left/>
      <right style="thin">
        <color auto="1"/>
      </right>
      <top style="thin">
        <color theme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theme="1"/>
      </top>
      <bottom style="thin">
        <color indexed="64"/>
      </bottom>
      <diagonal/>
    </border>
    <border>
      <left style="thin">
        <color auto="1"/>
      </left>
      <right/>
      <top style="thin">
        <color theme="1"/>
      </top>
      <bottom style="thin">
        <color indexed="64"/>
      </bottom>
      <diagonal/>
    </border>
    <border>
      <left style="thin">
        <color theme="1"/>
      </left>
      <right style="thin">
        <color indexed="64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theme="1"/>
      </right>
      <top/>
      <bottom style="thin">
        <color theme="1"/>
      </bottom>
      <diagonal/>
    </border>
    <border>
      <left style="thin">
        <color indexed="64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indexed="64"/>
      </right>
      <top style="thin">
        <color theme="1"/>
      </top>
      <bottom style="thin">
        <color auto="1"/>
      </bottom>
      <diagonal/>
    </border>
    <border>
      <left style="thin">
        <color theme="1"/>
      </left>
      <right style="thin">
        <color indexed="64"/>
      </right>
      <top/>
      <bottom style="thin">
        <color theme="1"/>
      </bottom>
      <diagonal/>
    </border>
    <border>
      <left style="thin">
        <color indexed="64"/>
      </left>
      <right/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medium">
        <color theme="1"/>
      </bottom>
      <diagonal/>
    </border>
    <border>
      <left style="thin">
        <color auto="1"/>
      </left>
      <right style="medium">
        <color indexed="64"/>
      </right>
      <top/>
      <bottom style="medium">
        <color theme="1"/>
      </bottom>
      <diagonal/>
    </border>
    <border>
      <left style="medium">
        <color indexed="64"/>
      </left>
      <right style="thin">
        <color theme="1"/>
      </right>
      <top style="medium">
        <color theme="1"/>
      </top>
      <bottom style="thin">
        <color theme="1"/>
      </bottom>
      <diagonal/>
    </border>
    <border>
      <left style="thin">
        <color theme="1"/>
      </left>
      <right style="medium">
        <color indexed="64"/>
      </right>
      <top style="medium">
        <color theme="1"/>
      </top>
      <bottom style="thin">
        <color theme="1"/>
      </bottom>
      <diagonal/>
    </border>
    <border>
      <left style="medium">
        <color indexed="64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medium">
        <color indexed="64"/>
      </right>
      <top style="thin">
        <color theme="1"/>
      </top>
      <bottom style="thin">
        <color theme="1"/>
      </bottom>
      <diagonal/>
    </border>
    <border>
      <left style="medium">
        <color indexed="64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 style="medium">
        <color indexed="64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medium">
        <color indexed="64"/>
      </right>
      <top/>
      <bottom style="thin">
        <color theme="1"/>
      </bottom>
      <diagonal/>
    </border>
    <border>
      <left style="medium">
        <color indexed="64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medium">
        <color indexed="64"/>
      </right>
      <top style="thin">
        <color theme="1"/>
      </top>
      <bottom/>
      <diagonal/>
    </border>
    <border>
      <left style="medium">
        <color indexed="64"/>
      </left>
      <right style="thin">
        <color theme="1"/>
      </right>
      <top style="medium">
        <color theme="1"/>
      </top>
      <bottom/>
      <diagonal/>
    </border>
    <border>
      <left style="medium">
        <color indexed="64"/>
      </left>
      <right style="thin">
        <color theme="1"/>
      </right>
      <top/>
      <bottom/>
      <diagonal/>
    </border>
    <border>
      <left style="thin">
        <color auto="1"/>
      </left>
      <right style="medium">
        <color indexed="64"/>
      </right>
      <top style="medium">
        <color theme="1"/>
      </top>
      <bottom style="thin">
        <color auto="1"/>
      </bottom>
      <diagonal/>
    </border>
    <border>
      <left style="medium">
        <color indexed="64"/>
      </left>
      <right/>
      <top/>
      <bottom style="thin">
        <color theme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theme="1"/>
      </bottom>
      <diagonal/>
    </border>
    <border>
      <left style="thin">
        <color theme="1"/>
      </left>
      <right style="medium">
        <color indexed="64"/>
      </right>
      <top style="thin">
        <color theme="1"/>
      </top>
      <bottom style="medium">
        <color theme="1"/>
      </bottom>
      <diagonal/>
    </border>
    <border>
      <left style="medium">
        <color indexed="64"/>
      </left>
      <right/>
      <top style="medium">
        <color theme="1"/>
      </top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medium">
        <color indexed="64"/>
      </left>
      <right style="thin">
        <color theme="1"/>
      </right>
      <top style="thin">
        <color auto="1"/>
      </top>
      <bottom style="thin">
        <color theme="1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theme="1"/>
      </right>
      <top style="thin">
        <color theme="1"/>
      </top>
      <bottom style="medium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medium">
        <color indexed="64"/>
      </bottom>
      <diagonal/>
    </border>
    <border>
      <left style="thin">
        <color theme="1"/>
      </left>
      <right style="medium">
        <color indexed="64"/>
      </right>
      <top style="thin">
        <color theme="1"/>
      </top>
      <bottom style="medium">
        <color indexed="64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/>
      <right style="thin">
        <color indexed="64"/>
      </right>
      <top style="thin">
        <color theme="1"/>
      </top>
      <bottom/>
      <diagonal/>
    </border>
  </borders>
  <cellStyleXfs count="1">
    <xf numFmtId="0" fontId="0" fillId="0" borderId="0"/>
  </cellStyleXfs>
  <cellXfs count="312">
    <xf numFmtId="0" fontId="0" fillId="0" borderId="0" xfId="0"/>
    <xf numFmtId="0" fontId="1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5" fillId="0" borderId="0" xfId="0" applyFont="1" applyAlignment="1">
      <alignment horizont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center" indent="5"/>
    </xf>
    <xf numFmtId="0" fontId="2" fillId="0" borderId="0" xfId="0" applyFont="1" applyAlignment="1">
      <alignment vertical="top"/>
    </xf>
    <xf numFmtId="0" fontId="7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vertical="top"/>
    </xf>
    <xf numFmtId="0" fontId="5" fillId="0" borderId="2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1" fillId="0" borderId="8" xfId="0" applyFont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3" fontId="7" fillId="2" borderId="5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top"/>
    </xf>
    <xf numFmtId="0" fontId="1" fillId="0" borderId="0" xfId="0" applyFont="1"/>
    <xf numFmtId="0" fontId="9" fillId="0" borderId="0" xfId="0" applyFont="1" applyAlignment="1">
      <alignment vertical="top"/>
    </xf>
    <xf numFmtId="0" fontId="5" fillId="0" borderId="2" xfId="0" applyFont="1" applyBorder="1" applyAlignment="1">
      <alignment horizontal="center" vertical="top"/>
    </xf>
    <xf numFmtId="0" fontId="8" fillId="2" borderId="0" xfId="0" applyFont="1" applyFill="1" applyAlignment="1">
      <alignment vertical="center" wrapText="1"/>
    </xf>
    <xf numFmtId="0" fontId="9" fillId="0" borderId="0" xfId="0" applyFont="1" applyAlignment="1">
      <alignment horizontal="right" vertical="top"/>
    </xf>
    <xf numFmtId="164" fontId="9" fillId="0" borderId="0" xfId="0" applyNumberFormat="1" applyFont="1" applyAlignment="1">
      <alignment vertical="top"/>
    </xf>
    <xf numFmtId="0" fontId="9" fillId="0" borderId="0" xfId="0" applyFont="1"/>
    <xf numFmtId="0" fontId="9" fillId="0" borderId="0" xfId="0" applyFont="1" applyAlignment="1">
      <alignment horizontal="center"/>
    </xf>
    <xf numFmtId="0" fontId="2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7" fillId="0" borderId="3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49" fontId="7" fillId="0" borderId="7" xfId="0" applyNumberFormat="1" applyFont="1" applyBorder="1" applyAlignment="1">
      <alignment horizontal="center" vertical="center" wrapText="1"/>
    </xf>
    <xf numFmtId="0" fontId="12" fillId="0" borderId="0" xfId="0" applyFont="1"/>
    <xf numFmtId="0" fontId="13" fillId="0" borderId="18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32" xfId="0" applyFont="1" applyBorder="1" applyAlignment="1">
      <alignment horizontal="center" vertical="center" wrapText="1"/>
    </xf>
    <xf numFmtId="0" fontId="9" fillId="0" borderId="0" xfId="0" applyFont="1" applyFill="1"/>
    <xf numFmtId="164" fontId="1" fillId="0" borderId="14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 indent="2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27" xfId="0" applyFont="1" applyFill="1" applyBorder="1" applyAlignment="1">
      <alignment vertical="center" wrapText="1"/>
    </xf>
    <xf numFmtId="0" fontId="1" fillId="0" borderId="27" xfId="0" applyFont="1" applyFill="1" applyBorder="1" applyAlignment="1">
      <alignment horizontal="left" vertical="center" wrapText="1" indent="2"/>
    </xf>
    <xf numFmtId="164" fontId="1" fillId="0" borderId="27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top" wrapText="1"/>
    </xf>
    <xf numFmtId="0" fontId="8" fillId="2" borderId="6" xfId="0" applyFont="1" applyFill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top" wrapText="1"/>
    </xf>
    <xf numFmtId="0" fontId="13" fillId="0" borderId="17" xfId="0" applyFont="1" applyBorder="1" applyAlignment="1">
      <alignment horizontal="center" vertical="center" wrapText="1"/>
    </xf>
    <xf numFmtId="0" fontId="13" fillId="0" borderId="38" xfId="0" applyFont="1" applyBorder="1" applyAlignment="1">
      <alignment horizontal="center" vertical="center" wrapText="1"/>
    </xf>
    <xf numFmtId="0" fontId="13" fillId="0" borderId="41" xfId="0" applyFont="1" applyBorder="1" applyAlignment="1">
      <alignment horizontal="center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7" fillId="2" borderId="44" xfId="0" applyFont="1" applyFill="1" applyBorder="1" applyAlignment="1">
      <alignment horizontal="center" vertical="center" wrapText="1"/>
    </xf>
    <xf numFmtId="0" fontId="7" fillId="2" borderId="3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3" fontId="7" fillId="2" borderId="1" xfId="0" applyNumberFormat="1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vertical="top"/>
    </xf>
    <xf numFmtId="0" fontId="9" fillId="0" borderId="1" xfId="0" applyFont="1" applyBorder="1" applyAlignment="1">
      <alignment horizontal="center" vertical="center" wrapText="1"/>
    </xf>
    <xf numFmtId="0" fontId="7" fillId="2" borderId="46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vertical="top" wrapText="1"/>
    </xf>
    <xf numFmtId="2" fontId="1" fillId="0" borderId="1" xfId="0" applyNumberFormat="1" applyFont="1" applyBorder="1" applyAlignment="1">
      <alignment vertical="top" wrapText="1"/>
    </xf>
    <xf numFmtId="0" fontId="16" fillId="0" borderId="1" xfId="0" applyFont="1" applyBorder="1" applyAlignment="1">
      <alignment horizontal="center" vertical="center" wrapText="1"/>
    </xf>
    <xf numFmtId="0" fontId="17" fillId="0" borderId="0" xfId="0" applyFont="1" applyAlignment="1">
      <alignment vertical="top"/>
    </xf>
    <xf numFmtId="0" fontId="8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vertical="center" wrapText="1"/>
    </xf>
    <xf numFmtId="4" fontId="16" fillId="0" borderId="1" xfId="0" applyNumberFormat="1" applyFont="1" applyBorder="1" applyAlignment="1">
      <alignment horizontal="center" vertical="center" wrapText="1"/>
    </xf>
    <xf numFmtId="0" fontId="17" fillId="0" borderId="0" xfId="0" applyFont="1"/>
    <xf numFmtId="0" fontId="8" fillId="0" borderId="1" xfId="0" applyFont="1" applyBorder="1" applyAlignment="1">
      <alignment horizontal="center" vertical="center" wrapText="1"/>
    </xf>
    <xf numFmtId="0" fontId="7" fillId="0" borderId="18" xfId="0" applyFont="1" applyBorder="1" applyAlignment="1">
      <alignment vertical="center" wrapText="1"/>
    </xf>
    <xf numFmtId="0" fontId="7" fillId="0" borderId="14" xfId="0" applyFont="1" applyBorder="1" applyAlignment="1">
      <alignment vertical="center" wrapText="1"/>
    </xf>
    <xf numFmtId="0" fontId="7" fillId="0" borderId="18" xfId="0" applyFont="1" applyFill="1" applyBorder="1" applyAlignment="1">
      <alignment horizontal="center" vertical="center" wrapText="1"/>
    </xf>
    <xf numFmtId="49" fontId="7" fillId="0" borderId="18" xfId="0" applyNumberFormat="1" applyFont="1" applyFill="1" applyBorder="1" applyAlignment="1">
      <alignment horizontal="center" vertical="center" wrapText="1"/>
    </xf>
    <xf numFmtId="0" fontId="7" fillId="0" borderId="66" xfId="0" applyFont="1" applyFill="1" applyBorder="1" applyAlignment="1">
      <alignment horizontal="left" vertical="top" wrapText="1"/>
    </xf>
    <xf numFmtId="164" fontId="1" fillId="0" borderId="51" xfId="0" applyNumberFormat="1" applyFont="1" applyFill="1" applyBorder="1" applyAlignment="1">
      <alignment horizontal="center" vertical="center" wrapText="1"/>
    </xf>
    <xf numFmtId="0" fontId="1" fillId="0" borderId="51" xfId="0" applyFont="1" applyFill="1" applyBorder="1" applyAlignment="1">
      <alignment horizontal="center" vertical="center" wrapText="1"/>
    </xf>
    <xf numFmtId="164" fontId="1" fillId="0" borderId="68" xfId="0" applyNumberFormat="1" applyFont="1" applyFill="1" applyBorder="1" applyAlignment="1">
      <alignment horizontal="center" vertical="center" wrapText="1"/>
    </xf>
    <xf numFmtId="164" fontId="1" fillId="0" borderId="57" xfId="0" applyNumberFormat="1" applyFont="1" applyFill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6" fillId="0" borderId="14" xfId="0" applyFont="1" applyBorder="1" applyAlignment="1">
      <alignment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left" vertical="center" wrapText="1"/>
    </xf>
    <xf numFmtId="14" fontId="16" fillId="0" borderId="14" xfId="0" applyNumberFormat="1" applyFont="1" applyBorder="1" applyAlignment="1">
      <alignment horizontal="center" vertical="center" wrapText="1"/>
    </xf>
    <xf numFmtId="0" fontId="16" fillId="0" borderId="29" xfId="0" applyFont="1" applyBorder="1" applyAlignment="1">
      <alignment horizontal="left" vertical="center" wrapText="1"/>
    </xf>
    <xf numFmtId="0" fontId="17" fillId="0" borderId="13" xfId="0" applyFont="1" applyBorder="1" applyAlignment="1">
      <alignment horizontal="center" vertical="center"/>
    </xf>
    <xf numFmtId="0" fontId="17" fillId="0" borderId="14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0" borderId="33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6" fillId="0" borderId="38" xfId="0" applyFont="1" applyBorder="1" applyAlignment="1">
      <alignment horizontal="center" vertical="center" wrapText="1"/>
    </xf>
    <xf numFmtId="0" fontId="16" fillId="0" borderId="11" xfId="0" applyFont="1" applyBorder="1" applyAlignment="1">
      <alignment vertical="center" wrapText="1"/>
    </xf>
    <xf numFmtId="0" fontId="17" fillId="0" borderId="13" xfId="0" applyFont="1" applyBorder="1" applyAlignment="1">
      <alignment horizontal="center" vertical="center" wrapText="1"/>
    </xf>
    <xf numFmtId="0" fontId="16" fillId="0" borderId="77" xfId="0" applyFont="1" applyBorder="1" applyAlignment="1">
      <alignment horizontal="left" vertical="center" wrapText="1"/>
    </xf>
    <xf numFmtId="14" fontId="16" fillId="0" borderId="15" xfId="0" applyNumberFormat="1" applyFont="1" applyBorder="1" applyAlignment="1">
      <alignment horizontal="center" vertical="center" wrapText="1"/>
    </xf>
    <xf numFmtId="0" fontId="16" fillId="0" borderId="45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0" fontId="16" fillId="0" borderId="15" xfId="0" applyFont="1" applyBorder="1" applyAlignment="1">
      <alignment vertical="center" wrapText="1"/>
    </xf>
    <xf numFmtId="0" fontId="16" fillId="0" borderId="39" xfId="0" applyFont="1" applyBorder="1" applyAlignment="1">
      <alignment horizontal="center" vertical="center" wrapText="1"/>
    </xf>
    <xf numFmtId="0" fontId="16" fillId="0" borderId="18" xfId="0" applyFont="1" applyBorder="1" applyAlignment="1">
      <alignment vertical="center" wrapText="1"/>
    </xf>
    <xf numFmtId="14" fontId="16" fillId="0" borderId="18" xfId="0" applyNumberFormat="1" applyFont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 wrapText="1"/>
    </xf>
    <xf numFmtId="0" fontId="16" fillId="0" borderId="42" xfId="0" applyFont="1" applyBorder="1" applyAlignment="1">
      <alignment horizontal="center" vertical="center" wrapText="1"/>
    </xf>
    <xf numFmtId="0" fontId="16" fillId="0" borderId="36" xfId="0" applyFont="1" applyBorder="1" applyAlignment="1">
      <alignment horizontal="center" vertical="center" wrapText="1"/>
    </xf>
    <xf numFmtId="0" fontId="16" fillId="0" borderId="37" xfId="0" applyFont="1" applyBorder="1" applyAlignment="1">
      <alignment vertical="center" wrapText="1"/>
    </xf>
    <xf numFmtId="14" fontId="16" fillId="0" borderId="17" xfId="0" applyNumberFormat="1" applyFont="1" applyBorder="1" applyAlignment="1">
      <alignment horizontal="center" vertical="center" wrapText="1"/>
    </xf>
    <xf numFmtId="0" fontId="16" fillId="0" borderId="17" xfId="0" applyFont="1" applyBorder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0" fontId="16" fillId="0" borderId="35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9" fillId="0" borderId="0" xfId="0" applyFont="1"/>
    <xf numFmtId="0" fontId="8" fillId="0" borderId="43" xfId="0" applyFont="1" applyBorder="1" applyAlignment="1">
      <alignment horizontal="center" vertical="center" wrapText="1"/>
    </xf>
    <xf numFmtId="0" fontId="8" fillId="0" borderId="34" xfId="0" applyFont="1" applyBorder="1" applyAlignment="1">
      <alignment horizontal="center" vertical="center" wrapText="1"/>
    </xf>
    <xf numFmtId="0" fontId="20" fillId="0" borderId="0" xfId="0" applyFont="1"/>
    <xf numFmtId="0" fontId="18" fillId="0" borderId="10" xfId="0" applyFont="1" applyBorder="1" applyAlignment="1">
      <alignment horizontal="center" vertical="center" wrapText="1"/>
    </xf>
    <xf numFmtId="0" fontId="19" fillId="0" borderId="0" xfId="0" applyFont="1" applyAlignment="1">
      <alignment vertical="top"/>
    </xf>
    <xf numFmtId="0" fontId="8" fillId="0" borderId="7" xfId="0" applyFont="1" applyBorder="1" applyAlignment="1">
      <alignment horizontal="center" vertical="center" wrapText="1"/>
    </xf>
    <xf numFmtId="0" fontId="16" fillId="0" borderId="30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left" vertical="center" wrapText="1"/>
    </xf>
    <xf numFmtId="0" fontId="16" fillId="0" borderId="40" xfId="0" applyFont="1" applyBorder="1" applyAlignment="1">
      <alignment horizontal="center" vertical="center" wrapText="1"/>
    </xf>
    <xf numFmtId="0" fontId="13" fillId="0" borderId="32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6" fillId="0" borderId="31" xfId="0" applyFont="1" applyBorder="1" applyAlignment="1">
      <alignment vertical="center" wrapText="1"/>
    </xf>
    <xf numFmtId="0" fontId="16" fillId="0" borderId="12" xfId="0" applyFont="1" applyBorder="1" applyAlignment="1">
      <alignment vertical="center" wrapText="1"/>
    </xf>
    <xf numFmtId="0" fontId="17" fillId="0" borderId="33" xfId="0" applyFont="1" applyBorder="1" applyAlignment="1">
      <alignment horizontal="center" vertical="center" wrapText="1"/>
    </xf>
    <xf numFmtId="0" fontId="16" fillId="0" borderId="79" xfId="0" applyFont="1" applyBorder="1" applyAlignment="1">
      <alignment vertical="center" wrapText="1"/>
    </xf>
    <xf numFmtId="0" fontId="17" fillId="0" borderId="15" xfId="0" applyFont="1" applyBorder="1" applyAlignment="1">
      <alignment horizontal="left" vertical="center" wrapText="1"/>
    </xf>
    <xf numFmtId="0" fontId="16" fillId="0" borderId="77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14" fontId="16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6" fillId="0" borderId="8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2" borderId="31" xfId="0" applyFont="1" applyFill="1" applyBorder="1" applyAlignment="1">
      <alignment horizontal="left" vertical="center" wrapText="1"/>
    </xf>
    <xf numFmtId="0" fontId="7" fillId="0" borderId="29" xfId="0" applyFont="1" applyBorder="1" applyAlignment="1">
      <alignment horizontal="center" vertical="center" wrapText="1"/>
    </xf>
    <xf numFmtId="0" fontId="7" fillId="2" borderId="32" xfId="0" applyFont="1" applyFill="1" applyBorder="1" applyAlignment="1">
      <alignment horizontal="center" vertical="center" wrapText="1"/>
    </xf>
    <xf numFmtId="4" fontId="7" fillId="2" borderId="31" xfId="0" applyNumberFormat="1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top" wrapText="1"/>
    </xf>
    <xf numFmtId="4" fontId="7" fillId="2" borderId="5" xfId="0" applyNumberFormat="1" applyFont="1" applyFill="1" applyBorder="1" applyAlignment="1">
      <alignment horizontal="center" vertical="center" wrapText="1"/>
    </xf>
    <xf numFmtId="0" fontId="21" fillId="0" borderId="0" xfId="0" applyFont="1" applyAlignment="1">
      <alignment vertical="top"/>
    </xf>
    <xf numFmtId="0" fontId="7" fillId="0" borderId="7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vertical="top"/>
    </xf>
    <xf numFmtId="0" fontId="10" fillId="0" borderId="0" xfId="0" applyFont="1" applyFill="1"/>
    <xf numFmtId="0" fontId="1" fillId="0" borderId="0" xfId="0" applyFont="1" applyFill="1" applyAlignment="1">
      <alignment horizontal="right" vertical="center"/>
    </xf>
    <xf numFmtId="0" fontId="5" fillId="0" borderId="51" xfId="0" applyFont="1" applyFill="1" applyBorder="1" applyAlignment="1">
      <alignment horizontal="center" vertical="center" wrapText="1"/>
    </xf>
    <xf numFmtId="0" fontId="5" fillId="0" borderId="52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53" xfId="0" applyFont="1" applyFill="1" applyBorder="1" applyAlignment="1">
      <alignment horizontal="center" vertical="center" wrapText="1"/>
    </xf>
    <xf numFmtId="0" fontId="1" fillId="0" borderId="54" xfId="0" applyFont="1" applyFill="1" applyBorder="1" applyAlignment="1">
      <alignment horizontal="left" vertical="center" wrapText="1"/>
    </xf>
    <xf numFmtId="0" fontId="1" fillId="0" borderId="24" xfId="0" applyFont="1" applyFill="1" applyBorder="1" applyAlignment="1">
      <alignment horizontal="center" vertical="center" wrapText="1"/>
    </xf>
    <xf numFmtId="164" fontId="1" fillId="0" borderId="24" xfId="0" applyNumberFormat="1" applyFont="1" applyFill="1" applyBorder="1" applyAlignment="1">
      <alignment horizontal="center" vertical="center" wrapText="1"/>
    </xf>
    <xf numFmtId="164" fontId="1" fillId="0" borderId="55" xfId="0" applyNumberFormat="1" applyFont="1" applyFill="1" applyBorder="1" applyAlignment="1">
      <alignment horizontal="center" vertical="center" wrapText="1"/>
    </xf>
    <xf numFmtId="4" fontId="9" fillId="0" borderId="0" xfId="0" applyNumberFormat="1" applyFont="1" applyFill="1"/>
    <xf numFmtId="49" fontId="7" fillId="0" borderId="56" xfId="0" applyNumberFormat="1" applyFont="1" applyFill="1" applyBorder="1" applyAlignment="1">
      <alignment horizontal="left" vertical="top" wrapText="1"/>
    </xf>
    <xf numFmtId="0" fontId="1" fillId="0" borderId="14" xfId="0" applyFont="1" applyFill="1" applyBorder="1" applyAlignment="1">
      <alignment horizontal="center" vertical="center" wrapText="1"/>
    </xf>
    <xf numFmtId="49" fontId="7" fillId="0" borderId="58" xfId="0" applyNumberFormat="1" applyFont="1" applyFill="1" applyBorder="1" applyAlignment="1">
      <alignment horizontal="left" vertical="top" wrapText="1"/>
    </xf>
    <xf numFmtId="0" fontId="1" fillId="0" borderId="25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vertical="center" wrapText="1"/>
    </xf>
    <xf numFmtId="4" fontId="1" fillId="0" borderId="14" xfId="0" applyNumberFormat="1" applyFont="1" applyFill="1" applyBorder="1" applyAlignment="1">
      <alignment horizontal="center" vertical="center" wrapText="1"/>
    </xf>
    <xf numFmtId="164" fontId="1" fillId="0" borderId="60" xfId="0" applyNumberFormat="1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vertical="center" wrapText="1"/>
    </xf>
    <xf numFmtId="0" fontId="1" fillId="0" borderId="14" xfId="0" applyFont="1" applyFill="1" applyBorder="1" applyAlignment="1">
      <alignment horizontal="left" vertical="center" wrapText="1" indent="2"/>
    </xf>
    <xf numFmtId="0" fontId="1" fillId="0" borderId="15" xfId="0" applyFont="1" applyFill="1" applyBorder="1" applyAlignment="1">
      <alignment vertical="center" wrapText="1"/>
    </xf>
    <xf numFmtId="0" fontId="1" fillId="0" borderId="15" xfId="0" applyFont="1" applyFill="1" applyBorder="1" applyAlignment="1">
      <alignment horizontal="left" vertical="center" wrapText="1" indent="2"/>
    </xf>
    <xf numFmtId="164" fontId="1" fillId="0" borderId="15" xfId="0" applyNumberFormat="1" applyFont="1" applyFill="1" applyBorder="1" applyAlignment="1">
      <alignment horizontal="center" vertical="center" wrapText="1"/>
    </xf>
    <xf numFmtId="164" fontId="1" fillId="0" borderId="62" xfId="0" applyNumberFormat="1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vertical="center" wrapText="1"/>
    </xf>
    <xf numFmtId="0" fontId="1" fillId="0" borderId="24" xfId="0" applyFont="1" applyFill="1" applyBorder="1" applyAlignment="1">
      <alignment vertical="center" wrapText="1"/>
    </xf>
    <xf numFmtId="164" fontId="9" fillId="0" borderId="0" xfId="0" applyNumberFormat="1" applyFont="1" applyFill="1"/>
    <xf numFmtId="0" fontId="1" fillId="0" borderId="16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164" fontId="1" fillId="0" borderId="18" xfId="0" applyNumberFormat="1" applyFont="1" applyFill="1" applyBorder="1" applyAlignment="1">
      <alignment horizontal="center" vertical="center" wrapText="1"/>
    </xf>
    <xf numFmtId="0" fontId="7" fillId="0" borderId="59" xfId="0" applyFont="1" applyFill="1" applyBorder="1" applyAlignment="1">
      <alignment horizontal="left" vertical="top" wrapText="1"/>
    </xf>
    <xf numFmtId="0" fontId="7" fillId="0" borderId="14" xfId="0" applyFont="1" applyFill="1" applyBorder="1" applyAlignment="1">
      <alignment horizontal="center" vertical="center" wrapText="1"/>
    </xf>
    <xf numFmtId="49" fontId="7" fillId="0" borderId="14" xfId="0" applyNumberFormat="1" applyFont="1" applyFill="1" applyBorder="1" applyAlignment="1">
      <alignment horizontal="center" vertical="center" wrapText="1"/>
    </xf>
    <xf numFmtId="49" fontId="7" fillId="0" borderId="61" xfId="0" applyNumberFormat="1" applyFont="1" applyFill="1" applyBorder="1" applyAlignment="1">
      <alignment horizontal="left" vertical="top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vertical="center" wrapText="1"/>
    </xf>
    <xf numFmtId="0" fontId="1" fillId="0" borderId="19" xfId="0" applyFont="1" applyFill="1" applyBorder="1" applyAlignment="1">
      <alignment horizontal="left" vertical="center" wrapText="1" indent="2"/>
    </xf>
    <xf numFmtId="0" fontId="1" fillId="0" borderId="25" xfId="0" applyFont="1" applyFill="1" applyBorder="1" applyAlignment="1">
      <alignment vertical="center" wrapText="1"/>
    </xf>
    <xf numFmtId="164" fontId="1" fillId="0" borderId="25" xfId="0" applyNumberFormat="1" applyFont="1" applyFill="1" applyBorder="1" applyAlignment="1">
      <alignment horizontal="center" vertical="center" wrapText="1"/>
    </xf>
    <xf numFmtId="164" fontId="1" fillId="0" borderId="69" xfId="0" applyNumberFormat="1" applyFont="1" applyFill="1" applyBorder="1" applyAlignment="1">
      <alignment horizontal="center" vertical="center" wrapText="1"/>
    </xf>
    <xf numFmtId="164" fontId="7" fillId="0" borderId="14" xfId="0" applyNumberFormat="1" applyFont="1" applyFill="1" applyBorder="1" applyAlignment="1">
      <alignment horizontal="center" vertical="center" wrapText="1"/>
    </xf>
    <xf numFmtId="164" fontId="7" fillId="0" borderId="57" xfId="0" applyNumberFormat="1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 vertical="center" wrapText="1"/>
    </xf>
    <xf numFmtId="0" fontId="7" fillId="0" borderId="72" xfId="0" applyFont="1" applyFill="1" applyBorder="1" applyAlignment="1">
      <alignment horizontal="left" vertical="top" wrapText="1"/>
    </xf>
    <xf numFmtId="0" fontId="1" fillId="0" borderId="13" xfId="0" applyFont="1" applyFill="1" applyBorder="1" applyAlignment="1">
      <alignment vertical="center" wrapText="1"/>
    </xf>
    <xf numFmtId="0" fontId="1" fillId="0" borderId="28" xfId="0" applyFont="1" applyFill="1" applyBorder="1" applyAlignment="1">
      <alignment vertical="center" wrapText="1"/>
    </xf>
    <xf numFmtId="49" fontId="7" fillId="0" borderId="74" xfId="0" applyNumberFormat="1" applyFont="1" applyFill="1" applyBorder="1" applyAlignment="1">
      <alignment horizontal="left" vertical="top" wrapText="1"/>
    </xf>
    <xf numFmtId="0" fontId="1" fillId="0" borderId="75" xfId="0" applyFont="1" applyFill="1" applyBorder="1" applyAlignment="1">
      <alignment vertical="center" wrapText="1"/>
    </xf>
    <xf numFmtId="164" fontId="1" fillId="0" borderId="75" xfId="0" applyNumberFormat="1" applyFont="1" applyFill="1" applyBorder="1" applyAlignment="1">
      <alignment horizontal="center" vertical="center" wrapText="1"/>
    </xf>
    <xf numFmtId="164" fontId="1" fillId="0" borderId="76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left" vertical="center" wrapText="1" indent="2"/>
    </xf>
    <xf numFmtId="164" fontId="1" fillId="0" borderId="0" xfId="0" applyNumberFormat="1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164" fontId="7" fillId="0" borderId="55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center" wrapText="1"/>
    </xf>
    <xf numFmtId="0" fontId="8" fillId="2" borderId="7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8" fillId="2" borderId="45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left" vertical="center" wrapText="1"/>
    </xf>
    <xf numFmtId="0" fontId="8" fillId="2" borderId="12" xfId="0" applyFont="1" applyFill="1" applyBorder="1" applyAlignment="1">
      <alignment horizontal="left" vertical="center" wrapText="1"/>
    </xf>
    <xf numFmtId="0" fontId="8" fillId="2" borderId="13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 vertical="top"/>
    </xf>
    <xf numFmtId="0" fontId="8" fillId="2" borderId="6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16" fillId="0" borderId="7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left" vertical="center" wrapText="1"/>
    </xf>
    <xf numFmtId="0" fontId="7" fillId="0" borderId="50" xfId="0" applyFont="1" applyFill="1" applyBorder="1" applyAlignment="1">
      <alignment horizontal="left" vertical="center" wrapText="1"/>
    </xf>
    <xf numFmtId="0" fontId="7" fillId="0" borderId="63" xfId="0" applyFont="1" applyFill="1" applyBorder="1" applyAlignment="1">
      <alignment horizontal="left" vertical="center" wrapText="1"/>
    </xf>
    <xf numFmtId="0" fontId="7" fillId="0" borderId="64" xfId="0" applyFont="1" applyFill="1" applyBorder="1" applyAlignment="1">
      <alignment horizontal="left" vertical="center" wrapText="1"/>
    </xf>
    <xf numFmtId="0" fontId="7" fillId="0" borderId="59" xfId="0" applyFont="1" applyFill="1" applyBorder="1" applyAlignment="1">
      <alignment horizontal="left" vertical="center" wrapText="1"/>
    </xf>
    <xf numFmtId="0" fontId="7" fillId="0" borderId="70" xfId="0" applyFont="1" applyFill="1" applyBorder="1" applyAlignment="1">
      <alignment horizontal="left" vertical="center" wrapText="1"/>
    </xf>
    <xf numFmtId="0" fontId="7" fillId="0" borderId="71" xfId="0" applyFont="1" applyFill="1" applyBorder="1" applyAlignment="1">
      <alignment horizontal="left" vertical="center" wrapText="1"/>
    </xf>
    <xf numFmtId="0" fontId="7" fillId="0" borderId="73" xfId="0" applyFont="1" applyFill="1" applyBorder="1" applyAlignment="1">
      <alignment horizontal="left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7" fillId="0" borderId="59" xfId="0" applyFont="1" applyFill="1" applyBorder="1" applyAlignment="1">
      <alignment vertical="center" wrapText="1"/>
    </xf>
    <xf numFmtId="0" fontId="7" fillId="0" borderId="56" xfId="0" applyFont="1" applyFill="1" applyBorder="1" applyAlignment="1">
      <alignment vertical="center" wrapText="1"/>
    </xf>
    <xf numFmtId="0" fontId="7" fillId="0" borderId="61" xfId="0" applyFont="1" applyFill="1" applyBorder="1" applyAlignment="1">
      <alignment vertical="center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top"/>
    </xf>
    <xf numFmtId="0" fontId="5" fillId="0" borderId="47" xfId="0" applyFont="1" applyFill="1" applyBorder="1" applyAlignment="1">
      <alignment horizontal="center" vertical="center" wrapText="1"/>
    </xf>
    <xf numFmtId="0" fontId="5" fillId="0" borderId="50" xfId="0" applyFont="1" applyFill="1" applyBorder="1" applyAlignment="1">
      <alignment horizontal="center" vertical="center" wrapText="1"/>
    </xf>
    <xf numFmtId="0" fontId="5" fillId="0" borderId="48" xfId="0" applyFont="1" applyFill="1" applyBorder="1" applyAlignment="1">
      <alignment horizontal="center" vertical="center" wrapText="1"/>
    </xf>
    <xf numFmtId="0" fontId="5" fillId="0" borderId="4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6" xfId="0" applyFont="1" applyBorder="1" applyAlignment="1">
      <alignment horizontal="left" vertical="center" wrapText="1"/>
    </xf>
    <xf numFmtId="0" fontId="8" fillId="0" borderId="45" xfId="0" applyFont="1" applyBorder="1" applyAlignment="1">
      <alignment horizontal="left" vertical="center" wrapText="1"/>
    </xf>
    <xf numFmtId="0" fontId="8" fillId="0" borderId="30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8" fillId="0" borderId="78" xfId="0" applyFont="1" applyBorder="1" applyAlignment="1">
      <alignment horizontal="left" vertical="center" wrapText="1"/>
    </xf>
    <xf numFmtId="0" fontId="9" fillId="0" borderId="7" xfId="0" applyFont="1" applyFill="1" applyBorder="1" applyAlignment="1">
      <alignment horizontal="center"/>
    </xf>
    <xf numFmtId="0" fontId="9" fillId="0" borderId="4" xfId="0" applyFont="1" applyFill="1" applyBorder="1" applyAlignment="1">
      <alignment horizontal="center"/>
    </xf>
    <xf numFmtId="0" fontId="9" fillId="0" borderId="3" xfId="0" applyFont="1" applyFill="1" applyBorder="1" applyAlignment="1">
      <alignment horizontal="center"/>
    </xf>
    <xf numFmtId="164" fontId="1" fillId="0" borderId="19" xfId="0" applyNumberFormat="1" applyFont="1" applyFill="1" applyBorder="1" applyAlignment="1">
      <alignment horizontal="center" vertical="center" wrapText="1"/>
    </xf>
    <xf numFmtId="164" fontId="1" fillId="0" borderId="65" xfId="0" applyNumberFormat="1" applyFont="1" applyFill="1" applyBorder="1" applyAlignment="1">
      <alignment horizontal="center" vertical="center" wrapText="1"/>
    </xf>
    <xf numFmtId="165" fontId="1" fillId="0" borderId="5" xfId="0" applyNumberFormat="1" applyFont="1" applyFill="1" applyBorder="1" applyAlignment="1">
      <alignment horizontal="center" vertical="center" wrapText="1"/>
    </xf>
    <xf numFmtId="165" fontId="1" fillId="0" borderId="67" xfId="0" applyNumberFormat="1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vertical="center" wrapText="1"/>
    </xf>
    <xf numFmtId="164" fontId="7" fillId="0" borderId="24" xfId="0" applyNumberFormat="1" applyFont="1" applyFill="1" applyBorder="1" applyAlignment="1">
      <alignment horizontal="center" vertical="center" wrapText="1"/>
    </xf>
    <xf numFmtId="164" fontId="7" fillId="0" borderId="18" xfId="0" applyNumberFormat="1" applyFont="1" applyFill="1" applyBorder="1" applyAlignment="1">
      <alignment horizontal="center" vertical="center" wrapText="1"/>
    </xf>
    <xf numFmtId="0" fontId="7" fillId="0" borderId="15" xfId="0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 xmlns:x14="http://schemas.microsoft.com/office/spreadsheetml/2009/9/main">
    <ext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9"/>
  <sheetViews>
    <sheetView zoomScale="80" workbookViewId="0">
      <selection activeCell="B13" sqref="B13"/>
    </sheetView>
  </sheetViews>
  <sheetFormatPr defaultColWidth="9.109375" defaultRowHeight="15.6"/>
  <cols>
    <col min="1" max="1" width="70.5546875" style="1" customWidth="1"/>
    <col min="2" max="2" width="88.44140625" style="1" customWidth="1"/>
    <col min="3" max="3" width="77" style="1" customWidth="1"/>
    <col min="4" max="4" width="9.109375" style="1" bestFit="1" customWidth="1"/>
    <col min="5" max="16384" width="9.109375" style="1"/>
  </cols>
  <sheetData>
    <row r="1" spans="1:3">
      <c r="A1" s="2" t="str">
        <f>HYPERLINK("#Оглавление!A1", "Назад в оглавление")</f>
        <v>Назад в оглавление</v>
      </c>
    </row>
    <row r="2" spans="1:3" ht="40.5" customHeight="1">
      <c r="A2" s="233" t="s">
        <v>171</v>
      </c>
      <c r="B2" s="233"/>
      <c r="C2" s="3"/>
    </row>
    <row r="3" spans="1:3" ht="30" customHeight="1">
      <c r="A3" s="234" t="s">
        <v>0</v>
      </c>
      <c r="B3" s="234"/>
      <c r="C3" s="3"/>
    </row>
    <row r="4" spans="1:3" ht="30" customHeight="1">
      <c r="A4" s="4"/>
      <c r="B4" s="4"/>
      <c r="C4" s="3"/>
    </row>
    <row r="5" spans="1:3" ht="63" customHeight="1">
      <c r="A5" s="5" t="s">
        <v>196</v>
      </c>
      <c r="B5" s="6" t="s">
        <v>102</v>
      </c>
    </row>
    <row r="6" spans="1:3" ht="52.5" customHeight="1">
      <c r="A6" s="5" t="s">
        <v>198</v>
      </c>
      <c r="B6" s="6" t="s">
        <v>197</v>
      </c>
    </row>
    <row r="9" spans="1:3">
      <c r="A9" s="7"/>
    </row>
  </sheetData>
  <mergeCells count="2">
    <mergeCell ref="A2:B2"/>
    <mergeCell ref="A3:B3"/>
  </mergeCells>
  <pageMargins left="0.59055118110236227" right="0.39370078740157483" top="1.1811023622047245" bottom="0.59055118110236227" header="0.31496062992125984" footer="0.31496062992125984"/>
  <pageSetup paperSize="9" scale="85" firstPageNumber="41" orientation="landscape" useFirstPageNumber="1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O23"/>
  <sheetViews>
    <sheetView view="pageBreakPreview" zoomScale="60" zoomScaleNormal="80" workbookViewId="0">
      <selection activeCell="O21" sqref="O21"/>
    </sheetView>
  </sheetViews>
  <sheetFormatPr defaultColWidth="9.109375" defaultRowHeight="15.6"/>
  <cols>
    <col min="1" max="1" width="4.44140625" style="1" customWidth="1"/>
    <col min="2" max="2" width="37.88671875" style="1" customWidth="1"/>
    <col min="3" max="3" width="16.5546875" style="1" customWidth="1"/>
    <col min="4" max="4" width="16" style="1" customWidth="1"/>
    <col min="5" max="5" width="14.44140625" style="1" customWidth="1"/>
    <col min="6" max="6" width="10.33203125" style="1" customWidth="1"/>
    <col min="7" max="7" width="8.44140625" style="1" customWidth="1"/>
    <col min="8" max="14" width="9.109375" style="1" bestFit="1" customWidth="1"/>
    <col min="15" max="15" width="17.109375" style="1" customWidth="1"/>
    <col min="16" max="16384" width="9.109375" style="1"/>
  </cols>
  <sheetData>
    <row r="1" spans="1:15">
      <c r="A1" s="8" t="str">
        <f>HYPERLINK("#Оглавление!A1", "Назад в оглавление")</f>
        <v>Назад в оглавление</v>
      </c>
      <c r="B1" s="9"/>
      <c r="D1" s="10"/>
    </row>
    <row r="2" spans="1:15" ht="17.399999999999999">
      <c r="A2" s="2"/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</row>
    <row r="3" spans="1:15" ht="17.399999999999999">
      <c r="A3" s="11"/>
      <c r="B3" s="234" t="s">
        <v>75</v>
      </c>
      <c r="C3" s="234"/>
      <c r="D3" s="234"/>
      <c r="E3" s="234"/>
      <c r="F3" s="234"/>
      <c r="G3" s="234"/>
      <c r="H3" s="234"/>
      <c r="I3" s="234"/>
      <c r="J3" s="234"/>
      <c r="K3" s="234"/>
      <c r="L3" s="234"/>
      <c r="M3" s="234"/>
      <c r="N3" s="234"/>
      <c r="O3" s="234"/>
    </row>
    <row r="4" spans="1:15" ht="26.25" customHeight="1">
      <c r="A4" s="11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</row>
    <row r="5" spans="1:15" ht="33" customHeight="1">
      <c r="A5" s="240" t="s">
        <v>1</v>
      </c>
      <c r="B5" s="242" t="s">
        <v>2</v>
      </c>
      <c r="C5" s="242" t="s">
        <v>3</v>
      </c>
      <c r="D5" s="242" t="s">
        <v>4</v>
      </c>
      <c r="E5" s="242" t="s">
        <v>94</v>
      </c>
      <c r="F5" s="244" t="s">
        <v>5</v>
      </c>
      <c r="G5" s="245"/>
      <c r="H5" s="242" t="s">
        <v>6</v>
      </c>
      <c r="I5" s="246"/>
      <c r="J5" s="246"/>
      <c r="K5" s="246"/>
      <c r="L5" s="246"/>
      <c r="M5" s="246"/>
      <c r="N5" s="247"/>
      <c r="O5" s="242" t="s">
        <v>7</v>
      </c>
    </row>
    <row r="6" spans="1:15" ht="48.75" customHeight="1">
      <c r="A6" s="241"/>
      <c r="B6" s="243"/>
      <c r="C6" s="243"/>
      <c r="D6" s="243"/>
      <c r="E6" s="243"/>
      <c r="F6" s="62" t="s">
        <v>8</v>
      </c>
      <c r="G6" s="62" t="s">
        <v>9</v>
      </c>
      <c r="H6" s="62">
        <v>2024</v>
      </c>
      <c r="I6" s="62">
        <v>2025</v>
      </c>
      <c r="J6" s="62">
        <v>2026</v>
      </c>
      <c r="K6" s="62">
        <v>2027</v>
      </c>
      <c r="L6" s="62">
        <v>2028</v>
      </c>
      <c r="M6" s="62">
        <v>2029</v>
      </c>
      <c r="N6" s="62">
        <v>2030</v>
      </c>
      <c r="O6" s="243"/>
    </row>
    <row r="7" spans="1:15" ht="27" customHeight="1">
      <c r="A7" s="62">
        <v>1</v>
      </c>
      <c r="B7" s="63">
        <v>2</v>
      </c>
      <c r="C7" s="63">
        <v>3</v>
      </c>
      <c r="D7" s="63">
        <v>4</v>
      </c>
      <c r="E7" s="63">
        <v>5</v>
      </c>
      <c r="F7" s="63">
        <v>6</v>
      </c>
      <c r="G7" s="63">
        <v>7</v>
      </c>
      <c r="H7" s="63">
        <v>8</v>
      </c>
      <c r="I7" s="63">
        <v>9</v>
      </c>
      <c r="J7" s="63">
        <v>10</v>
      </c>
      <c r="K7" s="63">
        <v>11</v>
      </c>
      <c r="L7" s="63">
        <v>12</v>
      </c>
      <c r="M7" s="63">
        <v>13</v>
      </c>
      <c r="N7" s="63">
        <v>14</v>
      </c>
      <c r="O7" s="63">
        <v>15</v>
      </c>
    </row>
    <row r="8" spans="1:15" ht="45" customHeight="1">
      <c r="A8" s="15" t="s">
        <v>10</v>
      </c>
      <c r="B8" s="235" t="s">
        <v>103</v>
      </c>
      <c r="C8" s="236"/>
      <c r="D8" s="236"/>
      <c r="E8" s="236"/>
      <c r="F8" s="236"/>
      <c r="G8" s="236"/>
      <c r="H8" s="238"/>
      <c r="I8" s="238"/>
      <c r="J8" s="238"/>
      <c r="K8" s="238"/>
      <c r="L8" s="238"/>
      <c r="M8" s="238"/>
      <c r="N8" s="238"/>
      <c r="O8" s="237"/>
    </row>
    <row r="9" spans="1:15" s="170" customFormat="1" ht="114" customHeight="1">
      <c r="A9" s="13" t="s">
        <v>11</v>
      </c>
      <c r="B9" s="165" t="s">
        <v>115</v>
      </c>
      <c r="C9" s="166" t="s">
        <v>118</v>
      </c>
      <c r="D9" s="13" t="s">
        <v>116</v>
      </c>
      <c r="E9" s="167" t="s">
        <v>117</v>
      </c>
      <c r="F9" s="168">
        <v>0.06</v>
      </c>
      <c r="G9" s="169">
        <v>2023</v>
      </c>
      <c r="H9" s="34">
        <v>0.05</v>
      </c>
      <c r="I9" s="34">
        <v>0.03</v>
      </c>
      <c r="J9" s="34">
        <v>0.02</v>
      </c>
      <c r="K9" s="34">
        <v>0.02</v>
      </c>
      <c r="L9" s="34">
        <v>0.02</v>
      </c>
      <c r="M9" s="34">
        <v>0.02</v>
      </c>
      <c r="N9" s="34">
        <v>0.02</v>
      </c>
      <c r="O9" s="13" t="s">
        <v>114</v>
      </c>
    </row>
    <row r="10" spans="1:15" ht="101.4" customHeight="1">
      <c r="A10" s="15" t="s">
        <v>33</v>
      </c>
      <c r="B10" s="75" t="s">
        <v>119</v>
      </c>
      <c r="C10" s="76" t="s">
        <v>12</v>
      </c>
      <c r="D10" s="73" t="s">
        <v>116</v>
      </c>
      <c r="E10" s="13" t="s">
        <v>117</v>
      </c>
      <c r="F10" s="77">
        <v>97</v>
      </c>
      <c r="G10" s="13">
        <v>2023</v>
      </c>
      <c r="H10" s="76">
        <v>97</v>
      </c>
      <c r="I10" s="76">
        <v>97</v>
      </c>
      <c r="J10" s="76">
        <v>97</v>
      </c>
      <c r="K10" s="76">
        <v>97</v>
      </c>
      <c r="L10" s="76">
        <v>97</v>
      </c>
      <c r="M10" s="76">
        <v>97</v>
      </c>
      <c r="N10" s="76">
        <v>97</v>
      </c>
      <c r="O10" s="74" t="s">
        <v>114</v>
      </c>
    </row>
    <row r="11" spans="1:15" ht="45" customHeight="1">
      <c r="A11" s="15" t="s">
        <v>107</v>
      </c>
      <c r="B11" s="235" t="s">
        <v>104</v>
      </c>
      <c r="C11" s="236"/>
      <c r="D11" s="236"/>
      <c r="E11" s="236"/>
      <c r="F11" s="236"/>
      <c r="G11" s="236"/>
      <c r="H11" s="236"/>
      <c r="I11" s="236"/>
      <c r="J11" s="236"/>
      <c r="K11" s="236"/>
      <c r="L11" s="236"/>
      <c r="M11" s="236"/>
      <c r="N11" s="236"/>
      <c r="O11" s="237"/>
    </row>
    <row r="12" spans="1:15" ht="117" customHeight="1">
      <c r="A12" s="13" t="s">
        <v>120</v>
      </c>
      <c r="B12" s="16" t="s">
        <v>121</v>
      </c>
      <c r="C12" s="17" t="s">
        <v>118</v>
      </c>
      <c r="D12" s="18" t="s">
        <v>116</v>
      </c>
      <c r="E12" s="19" t="s">
        <v>122</v>
      </c>
      <c r="F12" s="20">
        <v>340</v>
      </c>
      <c r="G12" s="14">
        <v>2023</v>
      </c>
      <c r="H12" s="20">
        <v>318</v>
      </c>
      <c r="I12" s="20">
        <v>300</v>
      </c>
      <c r="J12" s="20">
        <v>300</v>
      </c>
      <c r="K12" s="20">
        <v>300</v>
      </c>
      <c r="L12" s="20">
        <v>300</v>
      </c>
      <c r="M12" s="20">
        <v>300</v>
      </c>
      <c r="N12" s="20">
        <v>300</v>
      </c>
      <c r="O12" s="14" t="s">
        <v>114</v>
      </c>
    </row>
    <row r="13" spans="1:15" ht="45" customHeight="1">
      <c r="A13" s="15" t="s">
        <v>108</v>
      </c>
      <c r="B13" s="235" t="s">
        <v>105</v>
      </c>
      <c r="C13" s="236"/>
      <c r="D13" s="236"/>
      <c r="E13" s="236"/>
      <c r="F13" s="236"/>
      <c r="G13" s="236"/>
      <c r="H13" s="236"/>
      <c r="I13" s="236"/>
      <c r="J13" s="236"/>
      <c r="K13" s="236"/>
      <c r="L13" s="236"/>
      <c r="M13" s="236"/>
      <c r="N13" s="236"/>
      <c r="O13" s="237"/>
    </row>
    <row r="14" spans="1:15" ht="111" customHeight="1">
      <c r="A14" s="13" t="s">
        <v>123</v>
      </c>
      <c r="B14" s="16" t="s">
        <v>124</v>
      </c>
      <c r="C14" s="17" t="s">
        <v>12</v>
      </c>
      <c r="D14" s="18" t="s">
        <v>116</v>
      </c>
      <c r="E14" s="19" t="s">
        <v>125</v>
      </c>
      <c r="F14" s="20">
        <v>55</v>
      </c>
      <c r="G14" s="14">
        <v>2023</v>
      </c>
      <c r="H14" s="20">
        <v>55</v>
      </c>
      <c r="I14" s="20">
        <v>55</v>
      </c>
      <c r="J14" s="20">
        <v>55</v>
      </c>
      <c r="K14" s="20">
        <v>55</v>
      </c>
      <c r="L14" s="20">
        <v>55</v>
      </c>
      <c r="M14" s="20">
        <v>55</v>
      </c>
      <c r="N14" s="20">
        <v>55</v>
      </c>
      <c r="O14" s="14" t="s">
        <v>114</v>
      </c>
    </row>
    <row r="15" spans="1:15" ht="111" customHeight="1">
      <c r="A15" s="15" t="s">
        <v>126</v>
      </c>
      <c r="B15" s="75" t="s">
        <v>127</v>
      </c>
      <c r="C15" s="17" t="s">
        <v>12</v>
      </c>
      <c r="D15" s="18" t="s">
        <v>116</v>
      </c>
      <c r="E15" s="13" t="s">
        <v>128</v>
      </c>
      <c r="F15" s="77">
        <v>100</v>
      </c>
      <c r="G15" s="13">
        <v>2023</v>
      </c>
      <c r="H15" s="77">
        <v>100</v>
      </c>
      <c r="I15" s="77">
        <v>100</v>
      </c>
      <c r="J15" s="77">
        <v>100</v>
      </c>
      <c r="K15" s="77">
        <v>100</v>
      </c>
      <c r="L15" s="77">
        <v>100</v>
      </c>
      <c r="M15" s="77">
        <v>100</v>
      </c>
      <c r="N15" s="77">
        <v>100</v>
      </c>
      <c r="O15" s="14" t="s">
        <v>114</v>
      </c>
    </row>
    <row r="16" spans="1:15" ht="86.4" customHeight="1">
      <c r="A16" s="15" t="s">
        <v>129</v>
      </c>
      <c r="B16" s="78" t="s">
        <v>130</v>
      </c>
      <c r="C16" s="17" t="s">
        <v>12</v>
      </c>
      <c r="D16" s="18" t="s">
        <v>116</v>
      </c>
      <c r="E16" s="13" t="s">
        <v>122</v>
      </c>
      <c r="F16" s="77">
        <v>42</v>
      </c>
      <c r="G16" s="13">
        <v>2023</v>
      </c>
      <c r="H16" s="77">
        <v>43</v>
      </c>
      <c r="I16" s="77">
        <v>44</v>
      </c>
      <c r="J16" s="77">
        <v>45</v>
      </c>
      <c r="K16" s="77">
        <v>46</v>
      </c>
      <c r="L16" s="77">
        <v>47</v>
      </c>
      <c r="M16" s="77">
        <v>48</v>
      </c>
      <c r="N16" s="77">
        <v>49</v>
      </c>
      <c r="O16" s="14" t="s">
        <v>114</v>
      </c>
    </row>
    <row r="17" spans="1:15" ht="45" customHeight="1">
      <c r="A17" s="15" t="s">
        <v>109</v>
      </c>
      <c r="B17" s="235" t="s">
        <v>106</v>
      </c>
      <c r="C17" s="236"/>
      <c r="D17" s="236"/>
      <c r="E17" s="236"/>
      <c r="F17" s="236"/>
      <c r="G17" s="236"/>
      <c r="H17" s="236"/>
      <c r="I17" s="236"/>
      <c r="J17" s="236"/>
      <c r="K17" s="236"/>
      <c r="L17" s="236"/>
      <c r="M17" s="236"/>
      <c r="N17" s="236"/>
      <c r="O17" s="237"/>
    </row>
    <row r="18" spans="1:15" ht="126" customHeight="1">
      <c r="A18" s="13" t="s">
        <v>133</v>
      </c>
      <c r="B18" s="16" t="s">
        <v>131</v>
      </c>
      <c r="C18" s="17" t="s">
        <v>12</v>
      </c>
      <c r="D18" s="18" t="s">
        <v>116</v>
      </c>
      <c r="E18" s="19" t="s">
        <v>132</v>
      </c>
      <c r="F18" s="20">
        <v>99</v>
      </c>
      <c r="G18" s="14">
        <v>2023</v>
      </c>
      <c r="H18" s="20">
        <v>99</v>
      </c>
      <c r="I18" s="20">
        <v>99</v>
      </c>
      <c r="J18" s="20">
        <v>99</v>
      </c>
      <c r="K18" s="20">
        <v>99</v>
      </c>
      <c r="L18" s="20">
        <v>99</v>
      </c>
      <c r="M18" s="20">
        <v>99</v>
      </c>
      <c r="N18" s="20">
        <v>99</v>
      </c>
      <c r="O18" s="14" t="s">
        <v>114</v>
      </c>
    </row>
    <row r="19" spans="1:15" ht="126" customHeight="1">
      <c r="A19" s="15" t="s">
        <v>135</v>
      </c>
      <c r="B19" s="72" t="s">
        <v>134</v>
      </c>
      <c r="C19" s="17" t="s">
        <v>12</v>
      </c>
      <c r="D19" s="18" t="s">
        <v>116</v>
      </c>
      <c r="E19" s="19" t="s">
        <v>132</v>
      </c>
      <c r="F19" s="77">
        <v>0</v>
      </c>
      <c r="G19" s="13">
        <v>2023</v>
      </c>
      <c r="H19" s="77">
        <v>100</v>
      </c>
      <c r="I19" s="77">
        <v>100</v>
      </c>
      <c r="J19" s="77">
        <v>100</v>
      </c>
      <c r="K19" s="77">
        <v>100</v>
      </c>
      <c r="L19" s="77">
        <v>100</v>
      </c>
      <c r="M19" s="77">
        <v>100</v>
      </c>
      <c r="N19" s="77">
        <v>100</v>
      </c>
      <c r="O19" s="14" t="s">
        <v>114</v>
      </c>
    </row>
    <row r="20" spans="1:15" ht="45" customHeight="1">
      <c r="A20" s="15" t="s">
        <v>110</v>
      </c>
      <c r="B20" s="235" t="s">
        <v>111</v>
      </c>
      <c r="C20" s="236"/>
      <c r="D20" s="236"/>
      <c r="E20" s="236"/>
      <c r="F20" s="236"/>
      <c r="G20" s="236"/>
      <c r="H20" s="236"/>
      <c r="I20" s="236"/>
      <c r="J20" s="236"/>
      <c r="K20" s="236"/>
      <c r="L20" s="236"/>
      <c r="M20" s="236"/>
      <c r="N20" s="236"/>
      <c r="O20" s="237"/>
    </row>
    <row r="21" spans="1:15" ht="126" customHeight="1">
      <c r="A21" s="13" t="s">
        <v>136</v>
      </c>
      <c r="B21" s="16" t="s">
        <v>137</v>
      </c>
      <c r="C21" s="17" t="s">
        <v>12</v>
      </c>
      <c r="D21" s="18" t="s">
        <v>116</v>
      </c>
      <c r="E21" s="19" t="s">
        <v>132</v>
      </c>
      <c r="F21" s="20">
        <v>95</v>
      </c>
      <c r="G21" s="14">
        <v>2023</v>
      </c>
      <c r="H21" s="20">
        <v>95</v>
      </c>
      <c r="I21" s="20">
        <v>95</v>
      </c>
      <c r="J21" s="20">
        <v>95</v>
      </c>
      <c r="K21" s="20">
        <v>95</v>
      </c>
      <c r="L21" s="20">
        <v>95</v>
      </c>
      <c r="M21" s="20">
        <v>95</v>
      </c>
      <c r="N21" s="20">
        <v>95</v>
      </c>
      <c r="O21" s="14" t="s">
        <v>114</v>
      </c>
    </row>
    <row r="22" spans="1:15" ht="45" customHeight="1">
      <c r="A22" s="15" t="s">
        <v>113</v>
      </c>
      <c r="B22" s="235" t="s">
        <v>112</v>
      </c>
      <c r="C22" s="236"/>
      <c r="D22" s="236"/>
      <c r="E22" s="236"/>
      <c r="F22" s="236"/>
      <c r="G22" s="236"/>
      <c r="H22" s="236"/>
      <c r="I22" s="236"/>
      <c r="J22" s="236"/>
      <c r="K22" s="236"/>
      <c r="L22" s="236"/>
      <c r="M22" s="236"/>
      <c r="N22" s="236"/>
      <c r="O22" s="237"/>
    </row>
    <row r="23" spans="1:15" ht="126" customHeight="1">
      <c r="A23" s="13" t="s">
        <v>139</v>
      </c>
      <c r="B23" s="16" t="s">
        <v>138</v>
      </c>
      <c r="C23" s="17" t="s">
        <v>12</v>
      </c>
      <c r="D23" s="18" t="s">
        <v>116</v>
      </c>
      <c r="E23" s="19" t="s">
        <v>122</v>
      </c>
      <c r="F23" s="20">
        <v>0</v>
      </c>
      <c r="G23" s="14">
        <v>2023</v>
      </c>
      <c r="H23" s="20">
        <v>0</v>
      </c>
      <c r="I23" s="20">
        <v>1</v>
      </c>
      <c r="J23" s="20">
        <v>0</v>
      </c>
      <c r="K23" s="20"/>
      <c r="L23" s="20"/>
      <c r="M23" s="20"/>
      <c r="N23" s="20"/>
      <c r="O23" s="14" t="s">
        <v>114</v>
      </c>
    </row>
  </sheetData>
  <mergeCells count="16">
    <mergeCell ref="B8:O8"/>
    <mergeCell ref="B2:O2"/>
    <mergeCell ref="B3:O3"/>
    <mergeCell ref="A5:A6"/>
    <mergeCell ref="B5:B6"/>
    <mergeCell ref="C5:C6"/>
    <mergeCell ref="D5:D6"/>
    <mergeCell ref="E5:E6"/>
    <mergeCell ref="F5:G5"/>
    <mergeCell ref="H5:N5"/>
    <mergeCell ref="O5:O6"/>
    <mergeCell ref="B11:O11"/>
    <mergeCell ref="B13:O13"/>
    <mergeCell ref="B17:O17"/>
    <mergeCell ref="B20:O20"/>
    <mergeCell ref="B22:O22"/>
  </mergeCells>
  <pageMargins left="0.59055118110236227" right="0.59055118110236227" top="1.1811023622047245" bottom="0.59055118110236227" header="0.31496062992125984" footer="0.31496062992125984"/>
  <pageSetup paperSize="9" scale="70" firstPageNumber="42" orientation="landscape" useFirstPageNumber="1" r:id="rId1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R32"/>
  <sheetViews>
    <sheetView view="pageBreakPreview" zoomScale="60" zoomScaleNormal="90" workbookViewId="0">
      <selection activeCell="B22" sqref="B22:Q22"/>
    </sheetView>
  </sheetViews>
  <sheetFormatPr defaultColWidth="9.109375" defaultRowHeight="13.8"/>
  <cols>
    <col min="1" max="1" width="6.44140625" style="23" customWidth="1"/>
    <col min="2" max="2" width="34.109375" style="23" customWidth="1"/>
    <col min="3" max="3" width="17.6640625" style="23" customWidth="1"/>
    <col min="4" max="4" width="15" style="23" customWidth="1"/>
    <col min="5" max="5" width="9.21875" style="23" bestFit="1" customWidth="1"/>
    <col min="6" max="6" width="10.33203125" style="23" customWidth="1"/>
    <col min="7" max="12" width="9.21875" style="23" bestFit="1" customWidth="1"/>
    <col min="13" max="13" width="10.6640625" style="23" customWidth="1"/>
    <col min="14" max="15" width="9.21875" style="23" bestFit="1" customWidth="1"/>
    <col min="16" max="16" width="9.109375" style="23" customWidth="1"/>
    <col min="17" max="17" width="11.6640625" style="23" customWidth="1"/>
    <col min="18" max="18" width="10.109375" style="23" bestFit="1" customWidth="1"/>
    <col min="19" max="16384" width="9.109375" style="23"/>
  </cols>
  <sheetData>
    <row r="1" spans="1:18" s="21" customFormat="1" ht="15.6">
      <c r="A1" s="8" t="str">
        <f>HYPERLINK("#Оглавление!A1", "Назад в оглавление")</f>
        <v>Назад в оглавление</v>
      </c>
      <c r="B1" s="10"/>
      <c r="C1" s="10"/>
    </row>
    <row r="2" spans="1:18" ht="17.399999999999999">
      <c r="A2" s="252"/>
      <c r="B2" s="252"/>
      <c r="C2" s="252"/>
      <c r="D2" s="252"/>
      <c r="E2" s="252"/>
      <c r="F2" s="252"/>
      <c r="G2" s="252"/>
      <c r="H2" s="252"/>
      <c r="I2" s="252"/>
      <c r="J2" s="252"/>
      <c r="K2" s="252"/>
      <c r="L2" s="252"/>
      <c r="M2" s="252"/>
      <c r="N2" s="252"/>
      <c r="O2" s="252"/>
      <c r="P2" s="252"/>
      <c r="Q2" s="252"/>
    </row>
    <row r="3" spans="1:18" ht="17.399999999999999">
      <c r="A3" s="252" t="s">
        <v>140</v>
      </c>
      <c r="B3" s="252"/>
      <c r="C3" s="252"/>
      <c r="D3" s="252"/>
      <c r="E3" s="252"/>
      <c r="F3" s="252"/>
      <c r="G3" s="252"/>
      <c r="H3" s="252"/>
      <c r="I3" s="252"/>
      <c r="J3" s="252"/>
      <c r="K3" s="252"/>
      <c r="L3" s="252"/>
      <c r="M3" s="252"/>
      <c r="N3" s="252"/>
      <c r="O3" s="252"/>
      <c r="P3" s="252"/>
      <c r="Q3" s="252"/>
    </row>
    <row r="4" spans="1:18" ht="15.6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</row>
    <row r="5" spans="1:18" ht="35.25" customHeight="1">
      <c r="A5" s="240" t="s">
        <v>1</v>
      </c>
      <c r="B5" s="242" t="s">
        <v>2</v>
      </c>
      <c r="C5" s="253" t="s">
        <v>4</v>
      </c>
      <c r="D5" s="242" t="s">
        <v>76</v>
      </c>
      <c r="E5" s="254" t="s">
        <v>13</v>
      </c>
      <c r="F5" s="246"/>
      <c r="G5" s="246"/>
      <c r="H5" s="246"/>
      <c r="I5" s="246"/>
      <c r="J5" s="246"/>
      <c r="K5" s="246"/>
      <c r="L5" s="246"/>
      <c r="M5" s="246"/>
      <c r="N5" s="246"/>
      <c r="O5" s="246"/>
      <c r="P5" s="247"/>
      <c r="Q5" s="242" t="s">
        <v>141</v>
      </c>
    </row>
    <row r="6" spans="1:18" ht="36" customHeight="1">
      <c r="A6" s="241"/>
      <c r="B6" s="243"/>
      <c r="C6" s="242"/>
      <c r="D6" s="243"/>
      <c r="E6" s="62" t="s">
        <v>14</v>
      </c>
      <c r="F6" s="62" t="s">
        <v>15</v>
      </c>
      <c r="G6" s="62" t="s">
        <v>16</v>
      </c>
      <c r="H6" s="62" t="s">
        <v>17</v>
      </c>
      <c r="I6" s="62" t="s">
        <v>18</v>
      </c>
      <c r="J6" s="62" t="s">
        <v>19</v>
      </c>
      <c r="K6" s="62" t="s">
        <v>20</v>
      </c>
      <c r="L6" s="62" t="s">
        <v>21</v>
      </c>
      <c r="M6" s="62" t="s">
        <v>22</v>
      </c>
      <c r="N6" s="62" t="s">
        <v>23</v>
      </c>
      <c r="O6" s="62" t="s">
        <v>24</v>
      </c>
      <c r="P6" s="64" t="s">
        <v>25</v>
      </c>
      <c r="Q6" s="243"/>
    </row>
    <row r="7" spans="1:18" ht="30.75" customHeight="1">
      <c r="A7" s="65">
        <v>1</v>
      </c>
      <c r="B7" s="66">
        <v>2</v>
      </c>
      <c r="C7" s="66">
        <v>3</v>
      </c>
      <c r="D7" s="66">
        <v>4</v>
      </c>
      <c r="E7" s="66">
        <v>5</v>
      </c>
      <c r="F7" s="66">
        <v>6</v>
      </c>
      <c r="G7" s="66">
        <v>7</v>
      </c>
      <c r="H7" s="66">
        <v>8</v>
      </c>
      <c r="I7" s="66">
        <v>9</v>
      </c>
      <c r="J7" s="66">
        <v>10</v>
      </c>
      <c r="K7" s="66">
        <v>11</v>
      </c>
      <c r="L7" s="66">
        <v>12</v>
      </c>
      <c r="M7" s="66">
        <v>13</v>
      </c>
      <c r="N7" s="66">
        <v>14</v>
      </c>
      <c r="O7" s="66">
        <v>15</v>
      </c>
      <c r="P7" s="66">
        <v>16</v>
      </c>
      <c r="Q7" s="66">
        <v>17</v>
      </c>
    </row>
    <row r="8" spans="1:18" ht="38.25" customHeight="1">
      <c r="A8" s="15" t="s">
        <v>10</v>
      </c>
      <c r="B8" s="248" t="s">
        <v>103</v>
      </c>
      <c r="C8" s="249"/>
      <c r="D8" s="249"/>
      <c r="E8" s="249"/>
      <c r="F8" s="249"/>
      <c r="G8" s="249"/>
      <c r="H8" s="249"/>
      <c r="I8" s="249"/>
      <c r="J8" s="249"/>
      <c r="K8" s="249"/>
      <c r="L8" s="249"/>
      <c r="M8" s="249"/>
      <c r="N8" s="249"/>
      <c r="O8" s="249"/>
      <c r="P8" s="249"/>
      <c r="Q8" s="250"/>
      <c r="R8" s="25"/>
    </row>
    <row r="9" spans="1:18" s="172" customFormat="1" ht="85.2" customHeight="1">
      <c r="A9" s="13" t="s">
        <v>11</v>
      </c>
      <c r="B9" s="165" t="s">
        <v>115</v>
      </c>
      <c r="C9" s="18" t="s">
        <v>116</v>
      </c>
      <c r="D9" s="167" t="s">
        <v>117</v>
      </c>
      <c r="E9" s="34">
        <v>0.03</v>
      </c>
      <c r="F9" s="34">
        <v>0.03</v>
      </c>
      <c r="G9" s="34">
        <v>0.03</v>
      </c>
      <c r="H9" s="34">
        <v>0.03</v>
      </c>
      <c r="I9" s="34">
        <v>0.03</v>
      </c>
      <c r="J9" s="34">
        <v>0.03</v>
      </c>
      <c r="K9" s="34">
        <v>0.03</v>
      </c>
      <c r="L9" s="34">
        <v>0.03</v>
      </c>
      <c r="M9" s="34">
        <v>0.03</v>
      </c>
      <c r="N9" s="34">
        <v>0.03</v>
      </c>
      <c r="O9" s="34">
        <v>0.03</v>
      </c>
      <c r="P9" s="34">
        <v>0.03</v>
      </c>
      <c r="Q9" s="171">
        <v>0.03</v>
      </c>
    </row>
    <row r="10" spans="1:18" ht="85.2" customHeight="1">
      <c r="A10" s="13" t="s">
        <v>33</v>
      </c>
      <c r="B10" s="75" t="s">
        <v>119</v>
      </c>
      <c r="C10" s="18" t="s">
        <v>116</v>
      </c>
      <c r="D10" s="13" t="s">
        <v>117</v>
      </c>
      <c r="E10" s="76">
        <v>97</v>
      </c>
      <c r="F10" s="76">
        <v>97</v>
      </c>
      <c r="G10" s="76">
        <v>97</v>
      </c>
      <c r="H10" s="76">
        <v>97</v>
      </c>
      <c r="I10" s="76">
        <v>97</v>
      </c>
      <c r="J10" s="76">
        <v>97</v>
      </c>
      <c r="K10" s="76">
        <v>97</v>
      </c>
      <c r="L10" s="76">
        <v>97</v>
      </c>
      <c r="M10" s="76">
        <v>97</v>
      </c>
      <c r="N10" s="76">
        <v>97</v>
      </c>
      <c r="O10" s="76">
        <v>97</v>
      </c>
      <c r="P10" s="76">
        <v>97</v>
      </c>
      <c r="Q10" s="20">
        <v>97</v>
      </c>
    </row>
    <row r="11" spans="1:18" ht="38.25" customHeight="1">
      <c r="A11" s="15" t="s">
        <v>107</v>
      </c>
      <c r="B11" s="248" t="s">
        <v>104</v>
      </c>
      <c r="C11" s="249"/>
      <c r="D11" s="249"/>
      <c r="E11" s="249"/>
      <c r="F11" s="249"/>
      <c r="G11" s="249"/>
      <c r="H11" s="249"/>
      <c r="I11" s="249"/>
      <c r="J11" s="249"/>
      <c r="K11" s="249"/>
      <c r="L11" s="249"/>
      <c r="M11" s="249"/>
      <c r="N11" s="249"/>
      <c r="O11" s="249"/>
      <c r="P11" s="249"/>
      <c r="Q11" s="250"/>
      <c r="R11" s="25"/>
    </row>
    <row r="12" spans="1:18" hidden="1">
      <c r="B12" s="26" t="s">
        <v>26</v>
      </c>
      <c r="C12" s="26"/>
      <c r="D12" s="23">
        <v>2022</v>
      </c>
      <c r="E12" s="27">
        <v>7303.7</v>
      </c>
      <c r="F12" s="27">
        <v>7385.5</v>
      </c>
      <c r="G12" s="27">
        <v>8288.2000000000007</v>
      </c>
      <c r="H12" s="27">
        <v>8415.2999999999993</v>
      </c>
      <c r="I12" s="27">
        <v>8604.2999999999993</v>
      </c>
      <c r="J12" s="27">
        <v>8802.9</v>
      </c>
      <c r="K12" s="27">
        <v>8362.7000000000007</v>
      </c>
      <c r="L12" s="27">
        <v>8674.7999999999993</v>
      </c>
      <c r="M12" s="27">
        <v>9292.6</v>
      </c>
      <c r="N12" s="27">
        <v>8471.5</v>
      </c>
      <c r="O12" s="27">
        <v>8094.7</v>
      </c>
      <c r="P12" s="27">
        <v>8422.2000000000007</v>
      </c>
      <c r="Q12" s="27">
        <f t="shared" ref="Q12:Q13" si="0">SUM(E12:P12)</f>
        <v>100118.40000000001</v>
      </c>
      <c r="R12" s="27">
        <f t="shared" ref="R12:R14" si="1">Q12+Q15+Q18</f>
        <v>100908.6833</v>
      </c>
    </row>
    <row r="13" spans="1:18" hidden="1">
      <c r="B13" s="26"/>
      <c r="C13" s="26"/>
      <c r="D13" s="23">
        <v>2023</v>
      </c>
      <c r="E13" s="27">
        <v>7576</v>
      </c>
      <c r="F13" s="27">
        <v>7642.6</v>
      </c>
      <c r="G13" s="27">
        <v>8609.2999999999993</v>
      </c>
      <c r="H13" s="27">
        <v>8443</v>
      </c>
      <c r="I13" s="27">
        <v>8615.4</v>
      </c>
      <c r="J13" s="27">
        <v>8650.1</v>
      </c>
      <c r="K13" s="27">
        <v>8302.4</v>
      </c>
      <c r="L13" s="27">
        <v>8730.7999999999993</v>
      </c>
      <c r="M13" s="27">
        <f>M12</f>
        <v>9292.6</v>
      </c>
      <c r="N13" s="27">
        <f>N12</f>
        <v>8471.5</v>
      </c>
      <c r="O13" s="27">
        <f t="shared" ref="O13:O14" si="2">O12*1.01</f>
        <v>8175.6469999999999</v>
      </c>
      <c r="P13" s="27">
        <f t="shared" ref="P13:P14" si="3">P12*1.01</f>
        <v>8506.4220000000005</v>
      </c>
      <c r="Q13" s="27">
        <f t="shared" si="0"/>
        <v>101015.76900000001</v>
      </c>
      <c r="R13" s="27">
        <f t="shared" si="1"/>
        <v>101703.60775000001</v>
      </c>
    </row>
    <row r="14" spans="1:18" hidden="1">
      <c r="B14" s="26"/>
      <c r="C14" s="26"/>
      <c r="D14" s="23">
        <v>2024</v>
      </c>
      <c r="E14" s="27">
        <f t="shared" ref="E14:Q17" si="4">E13*1.01</f>
        <v>7651.76</v>
      </c>
      <c r="F14" s="27">
        <f t="shared" si="4"/>
        <v>7719.0260000000007</v>
      </c>
      <c r="G14" s="27">
        <f t="shared" si="4"/>
        <v>8695.393</v>
      </c>
      <c r="H14" s="27">
        <f t="shared" si="4"/>
        <v>8527.43</v>
      </c>
      <c r="I14" s="27">
        <f t="shared" si="4"/>
        <v>8701.5540000000001</v>
      </c>
      <c r="J14" s="27">
        <f t="shared" si="4"/>
        <v>8736.6010000000006</v>
      </c>
      <c r="K14" s="27">
        <f t="shared" si="4"/>
        <v>8385.4239999999991</v>
      </c>
      <c r="L14" s="27">
        <f t="shared" si="4"/>
        <v>8818.1080000000002</v>
      </c>
      <c r="M14" s="27">
        <f t="shared" si="4"/>
        <v>9385.5259999999998</v>
      </c>
      <c r="N14" s="27">
        <f t="shared" si="4"/>
        <v>8556.2150000000001</v>
      </c>
      <c r="O14" s="27">
        <f t="shared" si="2"/>
        <v>8257.4034699999993</v>
      </c>
      <c r="P14" s="27">
        <f t="shared" si="3"/>
        <v>8591.4862200000007</v>
      </c>
      <c r="Q14" s="27">
        <f>Q13*1.01</f>
        <v>102025.92669000002</v>
      </c>
      <c r="R14" s="27">
        <f t="shared" si="1"/>
        <v>102720.64382750003</v>
      </c>
    </row>
    <row r="15" spans="1:18" hidden="1">
      <c r="B15" s="26" t="s">
        <v>27</v>
      </c>
      <c r="C15" s="26"/>
      <c r="D15" s="23">
        <v>2022</v>
      </c>
      <c r="E15" s="27">
        <v>43.863</v>
      </c>
      <c r="F15" s="27">
        <v>40.167999999999999</v>
      </c>
      <c r="G15" s="27">
        <v>48.79</v>
      </c>
      <c r="H15" s="27">
        <v>60.274000000000001</v>
      </c>
      <c r="I15" s="27">
        <v>75.344999999999999</v>
      </c>
      <c r="J15" s="27">
        <v>76.962999999999994</v>
      </c>
      <c r="K15" s="27">
        <v>85.708299999999994</v>
      </c>
      <c r="L15" s="27">
        <v>77.061000000000007</v>
      </c>
      <c r="M15" s="27">
        <v>65.379000000000005</v>
      </c>
      <c r="N15" s="27">
        <v>64.545000000000002</v>
      </c>
      <c r="O15" s="27">
        <v>51.054000000000002</v>
      </c>
      <c r="P15" s="27">
        <v>45.633000000000003</v>
      </c>
      <c r="Q15" s="27">
        <f t="shared" ref="Q15:Q16" si="5">SUM(E15:P15)</f>
        <v>734.78330000000005</v>
      </c>
      <c r="R15" s="27"/>
    </row>
    <row r="16" spans="1:18" hidden="1">
      <c r="B16" s="26"/>
      <c r="C16" s="26"/>
      <c r="D16" s="23">
        <v>2023</v>
      </c>
      <c r="E16" s="27">
        <v>40.613999999999997</v>
      </c>
      <c r="F16" s="27">
        <v>40.790999999999997</v>
      </c>
      <c r="G16" s="27">
        <v>51.686999999999998</v>
      </c>
      <c r="H16" s="27">
        <v>60.063000000000002</v>
      </c>
      <c r="I16" s="27">
        <v>73.037000000000006</v>
      </c>
      <c r="J16" s="27">
        <v>66.025999999999996</v>
      </c>
      <c r="K16" s="27">
        <v>69.702000000000012</v>
      </c>
      <c r="L16" s="27">
        <v>70.638300000000001</v>
      </c>
      <c r="M16" s="27">
        <f>M15*0.95</f>
        <v>62.110050000000001</v>
      </c>
      <c r="N16" s="27">
        <f>N15*0.95</f>
        <v>61.317749999999997</v>
      </c>
      <c r="O16" s="27">
        <f>O15*0.95</f>
        <v>48.501300000000001</v>
      </c>
      <c r="P16" s="27">
        <f>P15*0.95</f>
        <v>43.351350000000004</v>
      </c>
      <c r="Q16" s="27">
        <f t="shared" si="5"/>
        <v>687.83875000000012</v>
      </c>
      <c r="R16" s="27"/>
    </row>
    <row r="17" spans="1:18" hidden="1">
      <c r="B17" s="26"/>
      <c r="C17" s="26"/>
      <c r="D17" s="23">
        <v>2024</v>
      </c>
      <c r="E17" s="27">
        <f t="shared" si="4"/>
        <v>41.020139999999998</v>
      </c>
      <c r="F17" s="27">
        <f t="shared" si="4"/>
        <v>41.198909999999998</v>
      </c>
      <c r="G17" s="27">
        <f t="shared" si="4"/>
        <v>52.203869999999995</v>
      </c>
      <c r="H17" s="27">
        <f t="shared" si="4"/>
        <v>60.663630000000005</v>
      </c>
      <c r="I17" s="27">
        <f t="shared" si="4"/>
        <v>73.767370000000014</v>
      </c>
      <c r="J17" s="27">
        <f t="shared" si="4"/>
        <v>66.68625999999999</v>
      </c>
      <c r="K17" s="27">
        <f t="shared" si="4"/>
        <v>70.399020000000007</v>
      </c>
      <c r="L17" s="27">
        <f t="shared" si="4"/>
        <v>71.344683000000003</v>
      </c>
      <c r="M17" s="27">
        <f t="shared" si="4"/>
        <v>62.731150499999998</v>
      </c>
      <c r="N17" s="27">
        <f t="shared" si="4"/>
        <v>61.930927499999996</v>
      </c>
      <c r="O17" s="27">
        <f t="shared" si="4"/>
        <v>48.986313000000003</v>
      </c>
      <c r="P17" s="27">
        <f t="shared" si="4"/>
        <v>43.784863500000007</v>
      </c>
      <c r="Q17" s="27">
        <f t="shared" si="4"/>
        <v>694.71713750000015</v>
      </c>
      <c r="R17" s="27"/>
    </row>
    <row r="18" spans="1:18" hidden="1">
      <c r="B18" s="26" t="s">
        <v>28</v>
      </c>
      <c r="C18" s="26"/>
      <c r="D18" s="23">
        <v>2022</v>
      </c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>
        <v>55.5</v>
      </c>
      <c r="R18" s="27"/>
    </row>
    <row r="19" spans="1:18" hidden="1">
      <c r="D19" s="23">
        <v>2023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>
        <f>SUM(E19:P19)</f>
        <v>0</v>
      </c>
      <c r="R19" s="27"/>
    </row>
    <row r="20" spans="1:18" hidden="1"/>
    <row r="21" spans="1:18" ht="46.8">
      <c r="A21" s="13" t="s">
        <v>120</v>
      </c>
      <c r="B21" s="16" t="s">
        <v>121</v>
      </c>
      <c r="C21" s="18" t="s">
        <v>116</v>
      </c>
      <c r="D21" s="18" t="s">
        <v>122</v>
      </c>
      <c r="E21" s="80">
        <v>300</v>
      </c>
      <c r="F21" s="80">
        <v>300</v>
      </c>
      <c r="G21" s="80">
        <v>300</v>
      </c>
      <c r="H21" s="80">
        <v>300</v>
      </c>
      <c r="I21" s="80">
        <v>300</v>
      </c>
      <c r="J21" s="80">
        <v>300</v>
      </c>
      <c r="K21" s="80">
        <v>300</v>
      </c>
      <c r="L21" s="80">
        <v>300</v>
      </c>
      <c r="M21" s="80">
        <v>300</v>
      </c>
      <c r="N21" s="80">
        <v>300</v>
      </c>
      <c r="O21" s="80">
        <v>300</v>
      </c>
      <c r="P21" s="80">
        <v>300</v>
      </c>
      <c r="Q21" s="80">
        <v>300</v>
      </c>
    </row>
    <row r="22" spans="1:18" ht="25.2" customHeight="1">
      <c r="A22" s="81" t="s">
        <v>108</v>
      </c>
      <c r="B22" s="251" t="s">
        <v>105</v>
      </c>
      <c r="C22" s="251"/>
      <c r="D22" s="251"/>
      <c r="E22" s="251"/>
      <c r="F22" s="251"/>
      <c r="G22" s="251"/>
      <c r="H22" s="251"/>
      <c r="I22" s="251"/>
      <c r="J22" s="251"/>
      <c r="K22" s="251"/>
      <c r="L22" s="251"/>
      <c r="M22" s="251"/>
      <c r="N22" s="251"/>
      <c r="O22" s="251"/>
      <c r="P22" s="251"/>
      <c r="Q22" s="251"/>
    </row>
    <row r="23" spans="1:18" ht="31.2">
      <c r="A23" s="13" t="s">
        <v>123</v>
      </c>
      <c r="B23" s="16" t="s">
        <v>124</v>
      </c>
      <c r="C23" s="18" t="s">
        <v>116</v>
      </c>
      <c r="D23" s="19" t="s">
        <v>125</v>
      </c>
      <c r="E23" s="20">
        <v>55</v>
      </c>
      <c r="F23" s="20">
        <v>55</v>
      </c>
      <c r="G23" s="20">
        <v>55</v>
      </c>
      <c r="H23" s="20">
        <v>55</v>
      </c>
      <c r="I23" s="20">
        <v>55</v>
      </c>
      <c r="J23" s="20">
        <v>55</v>
      </c>
      <c r="K23" s="20">
        <v>55</v>
      </c>
      <c r="L23" s="20">
        <v>55</v>
      </c>
      <c r="M23" s="20">
        <v>55</v>
      </c>
      <c r="N23" s="20">
        <v>55</v>
      </c>
      <c r="O23" s="20">
        <v>55</v>
      </c>
      <c r="P23" s="20">
        <v>55</v>
      </c>
      <c r="Q23" s="20">
        <v>55</v>
      </c>
    </row>
    <row r="24" spans="1:18" ht="46.8">
      <c r="A24" s="15" t="s">
        <v>126</v>
      </c>
      <c r="B24" s="75" t="s">
        <v>127</v>
      </c>
      <c r="C24" s="18" t="s">
        <v>116</v>
      </c>
      <c r="D24" s="13" t="s">
        <v>128</v>
      </c>
      <c r="E24" s="77">
        <v>100</v>
      </c>
      <c r="F24" s="77">
        <v>100</v>
      </c>
      <c r="G24" s="77">
        <v>100</v>
      </c>
      <c r="H24" s="77">
        <v>100</v>
      </c>
      <c r="I24" s="77">
        <v>100</v>
      </c>
      <c r="J24" s="77">
        <v>100</v>
      </c>
      <c r="K24" s="77">
        <v>100</v>
      </c>
      <c r="L24" s="77">
        <v>100</v>
      </c>
      <c r="M24" s="77">
        <v>100</v>
      </c>
      <c r="N24" s="77">
        <v>100</v>
      </c>
      <c r="O24" s="77">
        <v>100</v>
      </c>
      <c r="P24" s="77">
        <v>100</v>
      </c>
      <c r="Q24" s="77">
        <v>100</v>
      </c>
    </row>
    <row r="25" spans="1:18" ht="31.2">
      <c r="A25" s="15" t="s">
        <v>129</v>
      </c>
      <c r="B25" s="78" t="s">
        <v>130</v>
      </c>
      <c r="C25" s="18" t="s">
        <v>116</v>
      </c>
      <c r="D25" s="13" t="s">
        <v>122</v>
      </c>
      <c r="E25" s="77">
        <v>44</v>
      </c>
      <c r="F25" s="77">
        <v>44</v>
      </c>
      <c r="G25" s="77">
        <v>44</v>
      </c>
      <c r="H25" s="77">
        <v>44</v>
      </c>
      <c r="I25" s="77">
        <v>44</v>
      </c>
      <c r="J25" s="77">
        <v>44</v>
      </c>
      <c r="K25" s="77">
        <v>44</v>
      </c>
      <c r="L25" s="77">
        <v>44</v>
      </c>
      <c r="M25" s="77">
        <v>44</v>
      </c>
      <c r="N25" s="77">
        <v>44</v>
      </c>
      <c r="O25" s="77">
        <v>44</v>
      </c>
      <c r="P25" s="77">
        <v>44</v>
      </c>
      <c r="Q25" s="77">
        <v>44</v>
      </c>
    </row>
    <row r="26" spans="1:18" ht="15.6">
      <c r="A26" s="81" t="s">
        <v>109</v>
      </c>
      <c r="B26" s="251" t="s">
        <v>106</v>
      </c>
      <c r="C26" s="251"/>
      <c r="D26" s="251"/>
      <c r="E26" s="251"/>
      <c r="F26" s="251"/>
      <c r="G26" s="251"/>
      <c r="H26" s="251"/>
      <c r="I26" s="251"/>
      <c r="J26" s="251"/>
      <c r="K26" s="251"/>
      <c r="L26" s="251"/>
      <c r="M26" s="251"/>
      <c r="N26" s="251"/>
      <c r="O26" s="251"/>
      <c r="P26" s="251"/>
      <c r="Q26" s="251"/>
    </row>
    <row r="27" spans="1:18" ht="46.8">
      <c r="A27" s="13" t="s">
        <v>133</v>
      </c>
      <c r="B27" s="16" t="s">
        <v>131</v>
      </c>
      <c r="C27" s="18" t="s">
        <v>116</v>
      </c>
      <c r="D27" s="13" t="s">
        <v>117</v>
      </c>
      <c r="E27" s="20">
        <v>99</v>
      </c>
      <c r="F27" s="20">
        <v>99</v>
      </c>
      <c r="G27" s="20">
        <v>99</v>
      </c>
      <c r="H27" s="20">
        <v>99</v>
      </c>
      <c r="I27" s="20">
        <v>99</v>
      </c>
      <c r="J27" s="20">
        <v>99</v>
      </c>
      <c r="K27" s="20">
        <v>99</v>
      </c>
      <c r="L27" s="20">
        <v>99</v>
      </c>
      <c r="M27" s="20">
        <v>99</v>
      </c>
      <c r="N27" s="20">
        <v>99</v>
      </c>
      <c r="O27" s="20">
        <v>99</v>
      </c>
      <c r="P27" s="20">
        <v>99</v>
      </c>
      <c r="Q27" s="20">
        <v>99</v>
      </c>
    </row>
    <row r="28" spans="1:18" ht="31.2">
      <c r="A28" s="15" t="s">
        <v>135</v>
      </c>
      <c r="B28" s="72" t="s">
        <v>134</v>
      </c>
      <c r="C28" s="18" t="s">
        <v>116</v>
      </c>
      <c r="D28" s="13" t="s">
        <v>117</v>
      </c>
      <c r="E28" s="77">
        <v>100</v>
      </c>
      <c r="F28" s="77">
        <v>100</v>
      </c>
      <c r="G28" s="77">
        <v>100</v>
      </c>
      <c r="H28" s="77">
        <v>100</v>
      </c>
      <c r="I28" s="77">
        <v>100</v>
      </c>
      <c r="J28" s="77">
        <v>100</v>
      </c>
      <c r="K28" s="77">
        <v>100</v>
      </c>
      <c r="L28" s="77">
        <v>100</v>
      </c>
      <c r="M28" s="77">
        <v>100</v>
      </c>
      <c r="N28" s="77">
        <v>100</v>
      </c>
      <c r="O28" s="77">
        <v>100</v>
      </c>
      <c r="P28" s="77">
        <v>100</v>
      </c>
      <c r="Q28" s="77">
        <v>100</v>
      </c>
    </row>
    <row r="29" spans="1:18" ht="15.6">
      <c r="A29" s="81" t="s">
        <v>110</v>
      </c>
      <c r="B29" s="251" t="s">
        <v>111</v>
      </c>
      <c r="C29" s="251"/>
      <c r="D29" s="251"/>
      <c r="E29" s="251"/>
      <c r="F29" s="251"/>
      <c r="G29" s="251"/>
      <c r="H29" s="251"/>
      <c r="I29" s="251"/>
      <c r="J29" s="251"/>
      <c r="K29" s="251"/>
      <c r="L29" s="251"/>
      <c r="M29" s="251"/>
      <c r="N29" s="251"/>
      <c r="O29" s="251"/>
      <c r="P29" s="251"/>
      <c r="Q29" s="251"/>
    </row>
    <row r="30" spans="1:18" ht="46.8">
      <c r="A30" s="82" t="s">
        <v>136</v>
      </c>
      <c r="B30" s="84" t="s">
        <v>137</v>
      </c>
      <c r="C30" s="18" t="s">
        <v>116</v>
      </c>
      <c r="D30" s="14" t="s">
        <v>117</v>
      </c>
      <c r="E30" s="83">
        <v>95</v>
      </c>
      <c r="F30" s="83">
        <v>95</v>
      </c>
      <c r="G30" s="83">
        <v>95</v>
      </c>
      <c r="H30" s="83">
        <v>95</v>
      </c>
      <c r="I30" s="83">
        <v>95</v>
      </c>
      <c r="J30" s="83">
        <v>95</v>
      </c>
      <c r="K30" s="83">
        <v>95</v>
      </c>
      <c r="L30" s="83">
        <v>95</v>
      </c>
      <c r="M30" s="83">
        <v>95</v>
      </c>
      <c r="N30" s="83">
        <v>95</v>
      </c>
      <c r="O30" s="83">
        <v>95</v>
      </c>
      <c r="P30" s="83">
        <v>95</v>
      </c>
      <c r="Q30" s="83">
        <v>95</v>
      </c>
    </row>
    <row r="31" spans="1:18" ht="15.6">
      <c r="A31" s="13" t="s">
        <v>113</v>
      </c>
      <c r="B31" s="251" t="s">
        <v>112</v>
      </c>
      <c r="C31" s="251"/>
      <c r="D31" s="251"/>
      <c r="E31" s="251"/>
      <c r="F31" s="251"/>
      <c r="G31" s="251"/>
      <c r="H31" s="251"/>
      <c r="I31" s="251"/>
      <c r="J31" s="251"/>
      <c r="K31" s="251"/>
      <c r="L31" s="251"/>
      <c r="M31" s="251"/>
      <c r="N31" s="251"/>
      <c r="O31" s="251"/>
      <c r="P31" s="251"/>
      <c r="Q31" s="251"/>
    </row>
    <row r="32" spans="1:18" ht="31.2">
      <c r="A32" s="82" t="s">
        <v>139</v>
      </c>
      <c r="B32" s="85" t="s">
        <v>138</v>
      </c>
      <c r="C32" s="18" t="s">
        <v>116</v>
      </c>
      <c r="D32" s="82" t="s">
        <v>122</v>
      </c>
      <c r="E32" s="79"/>
      <c r="F32" s="79"/>
      <c r="G32" s="79"/>
      <c r="H32" s="79"/>
      <c r="I32" s="79"/>
      <c r="J32" s="79"/>
      <c r="K32" s="79"/>
      <c r="L32" s="79"/>
      <c r="M32" s="79"/>
      <c r="N32" s="79"/>
      <c r="O32" s="79"/>
      <c r="P32" s="82">
        <v>1</v>
      </c>
      <c r="Q32" s="82">
        <v>1</v>
      </c>
    </row>
  </sheetData>
  <mergeCells count="14">
    <mergeCell ref="B8:Q8"/>
    <mergeCell ref="A2:Q2"/>
    <mergeCell ref="A3:Q3"/>
    <mergeCell ref="A5:A6"/>
    <mergeCell ref="B5:B6"/>
    <mergeCell ref="C5:C6"/>
    <mergeCell ref="D5:D6"/>
    <mergeCell ref="E5:P5"/>
    <mergeCell ref="Q5:Q6"/>
    <mergeCell ref="B11:Q11"/>
    <mergeCell ref="B22:Q22"/>
    <mergeCell ref="B26:Q26"/>
    <mergeCell ref="B29:Q29"/>
    <mergeCell ref="B31:Q31"/>
  </mergeCells>
  <pageMargins left="0.39370078740157483" right="0.39370078740157483" top="1.1811023622047245" bottom="0.59055118110236227" header="0.31496062992125984" footer="0.31496062992125984"/>
  <pageSetup paperSize="9" scale="70" firstPageNumber="45" orientation="landscape" useFirstPageNumber="1" r:id="rId1"/>
  <headerFooter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U33"/>
  <sheetViews>
    <sheetView view="pageBreakPreview" zoomScale="60" zoomScaleNormal="80" workbookViewId="0">
      <selection activeCell="E29" sqref="E29"/>
    </sheetView>
  </sheetViews>
  <sheetFormatPr defaultColWidth="9.109375" defaultRowHeight="13.8"/>
  <cols>
    <col min="1" max="1" width="7.44140625" style="29" customWidth="1"/>
    <col min="2" max="2" width="48.33203125" style="28" customWidth="1"/>
    <col min="3" max="3" width="15.88671875" style="29" customWidth="1"/>
    <col min="4" max="4" width="18.44140625" style="29" customWidth="1"/>
    <col min="5" max="5" width="13.5546875" style="28" customWidth="1"/>
    <col min="6" max="6" width="11.109375" style="28" customWidth="1"/>
    <col min="7" max="7" width="11" style="28" customWidth="1"/>
    <col min="8" max="8" width="11.109375" style="28" customWidth="1"/>
    <col min="9" max="10" width="11.5546875" style="28" customWidth="1"/>
    <col min="11" max="11" width="12.109375" style="28" customWidth="1"/>
    <col min="12" max="12" width="11.109375" style="28" customWidth="1"/>
    <col min="13" max="13" width="11.6640625" style="28" customWidth="1"/>
    <col min="14" max="14" width="9.109375" style="28" bestFit="1" customWidth="1"/>
    <col min="15" max="16384" width="9.109375" style="28"/>
  </cols>
  <sheetData>
    <row r="1" spans="1:21" s="22" customFormat="1" ht="15.6">
      <c r="A1" s="30" t="str">
        <f>HYPERLINK("#Оглавление!A1", "Назад в оглавление")</f>
        <v>Назад в оглавление</v>
      </c>
      <c r="B1" s="31"/>
      <c r="C1" s="32"/>
      <c r="D1" s="32"/>
    </row>
    <row r="2" spans="1:21" ht="17.399999999999999">
      <c r="A2" s="239"/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</row>
    <row r="3" spans="1:21" ht="25.5" customHeight="1">
      <c r="A3" s="239" t="s">
        <v>77</v>
      </c>
      <c r="B3" s="239"/>
      <c r="C3" s="239"/>
      <c r="D3" s="239"/>
      <c r="E3" s="239"/>
      <c r="F3" s="239"/>
      <c r="G3" s="239"/>
      <c r="H3" s="239"/>
      <c r="I3" s="239"/>
      <c r="J3" s="239"/>
      <c r="K3" s="239"/>
      <c r="L3" s="239"/>
      <c r="M3" s="239"/>
    </row>
    <row r="4" spans="1:21" ht="27" customHeight="1">
      <c r="A4" s="33"/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</row>
    <row r="5" spans="1:21" ht="36.75" customHeight="1">
      <c r="A5" s="267" t="s">
        <v>1</v>
      </c>
      <c r="B5" s="267" t="s">
        <v>29</v>
      </c>
      <c r="C5" s="267" t="s">
        <v>30</v>
      </c>
      <c r="D5" s="267" t="s">
        <v>78</v>
      </c>
      <c r="E5" s="267" t="s">
        <v>5</v>
      </c>
      <c r="F5" s="267"/>
      <c r="G5" s="267" t="s">
        <v>31</v>
      </c>
      <c r="H5" s="267"/>
      <c r="I5" s="267"/>
      <c r="J5" s="267"/>
      <c r="K5" s="267"/>
      <c r="L5" s="267"/>
      <c r="M5" s="267"/>
    </row>
    <row r="6" spans="1:21" ht="72" customHeight="1">
      <c r="A6" s="267"/>
      <c r="B6" s="267"/>
      <c r="C6" s="267"/>
      <c r="D6" s="267"/>
      <c r="E6" s="67" t="s">
        <v>8</v>
      </c>
      <c r="F6" s="67">
        <v>2023</v>
      </c>
      <c r="G6" s="67">
        <v>2024</v>
      </c>
      <c r="H6" s="67">
        <v>2025</v>
      </c>
      <c r="I6" s="67">
        <v>2026</v>
      </c>
      <c r="J6" s="67">
        <v>2027</v>
      </c>
      <c r="K6" s="67">
        <v>2028</v>
      </c>
      <c r="L6" s="67">
        <v>2029</v>
      </c>
      <c r="M6" s="67">
        <v>2030</v>
      </c>
    </row>
    <row r="7" spans="1:21" ht="23.25" customHeight="1">
      <c r="A7" s="88">
        <v>1</v>
      </c>
      <c r="B7" s="67">
        <v>2</v>
      </c>
      <c r="C7" s="67">
        <v>3</v>
      </c>
      <c r="D7" s="67">
        <v>4</v>
      </c>
      <c r="E7" s="67">
        <v>5</v>
      </c>
      <c r="F7" s="67">
        <v>6</v>
      </c>
      <c r="G7" s="67">
        <v>7</v>
      </c>
      <c r="H7" s="67">
        <v>8</v>
      </c>
      <c r="I7" s="67">
        <v>9</v>
      </c>
      <c r="J7" s="67">
        <v>10</v>
      </c>
      <c r="K7" s="67">
        <v>11</v>
      </c>
      <c r="L7" s="67">
        <v>12</v>
      </c>
      <c r="M7" s="67">
        <v>13</v>
      </c>
    </row>
    <row r="8" spans="1:21" ht="24.75" customHeight="1">
      <c r="A8" s="268" t="s">
        <v>182</v>
      </c>
      <c r="B8" s="268"/>
      <c r="C8" s="268"/>
      <c r="D8" s="268"/>
      <c r="E8" s="268"/>
      <c r="F8" s="268"/>
      <c r="G8" s="268"/>
      <c r="H8" s="268"/>
      <c r="I8" s="268"/>
      <c r="J8" s="268"/>
      <c r="K8" s="268"/>
      <c r="L8" s="268"/>
      <c r="M8" s="268"/>
    </row>
    <row r="9" spans="1:21" s="98" customFormat="1" ht="99.75" customHeight="1">
      <c r="A9" s="95" t="s">
        <v>11</v>
      </c>
      <c r="B9" s="96" t="s">
        <v>179</v>
      </c>
      <c r="C9" s="86" t="s">
        <v>32</v>
      </c>
      <c r="D9" s="86" t="s">
        <v>79</v>
      </c>
      <c r="E9" s="97">
        <v>0.06</v>
      </c>
      <c r="F9" s="86">
        <v>2023</v>
      </c>
      <c r="G9" s="86">
        <v>0.05</v>
      </c>
      <c r="H9" s="86">
        <v>0.03</v>
      </c>
      <c r="I9" s="86">
        <v>0.02</v>
      </c>
      <c r="J9" s="86">
        <v>0.02</v>
      </c>
      <c r="K9" s="86">
        <v>0.02</v>
      </c>
      <c r="L9" s="86">
        <v>0.02</v>
      </c>
      <c r="M9" s="86">
        <v>0.02</v>
      </c>
    </row>
    <row r="10" spans="1:21" s="98" customFormat="1" ht="34.799999999999997" customHeight="1">
      <c r="A10" s="95" t="s">
        <v>199</v>
      </c>
      <c r="B10" s="270" t="s">
        <v>189</v>
      </c>
      <c r="C10" s="271"/>
      <c r="D10" s="271"/>
      <c r="E10" s="271"/>
      <c r="F10" s="271"/>
      <c r="G10" s="271"/>
      <c r="H10" s="271"/>
      <c r="I10" s="271"/>
      <c r="J10" s="271"/>
      <c r="K10" s="271"/>
      <c r="L10" s="271"/>
      <c r="M10" s="272"/>
    </row>
    <row r="11" spans="1:21" ht="147.6" customHeight="1">
      <c r="A11" s="89" t="s">
        <v>33</v>
      </c>
      <c r="B11" s="45" t="s">
        <v>143</v>
      </c>
      <c r="C11" s="34" t="s">
        <v>32</v>
      </c>
      <c r="D11" s="34" t="s">
        <v>79</v>
      </c>
      <c r="E11" s="90">
        <v>97</v>
      </c>
      <c r="F11" s="34">
        <v>2023</v>
      </c>
      <c r="G11" s="34">
        <v>97</v>
      </c>
      <c r="H11" s="34">
        <v>97</v>
      </c>
      <c r="I11" s="34">
        <v>97</v>
      </c>
      <c r="J11" s="34">
        <v>97</v>
      </c>
      <c r="K11" s="34">
        <v>97</v>
      </c>
      <c r="L11" s="34">
        <v>97</v>
      </c>
      <c r="M11" s="34">
        <v>97</v>
      </c>
    </row>
    <row r="12" spans="1:21" ht="37.799999999999997" customHeight="1">
      <c r="A12" s="164" t="s">
        <v>200</v>
      </c>
      <c r="B12" s="255" t="s">
        <v>188</v>
      </c>
      <c r="C12" s="256"/>
      <c r="D12" s="256"/>
      <c r="E12" s="256"/>
      <c r="F12" s="256"/>
      <c r="G12" s="256"/>
      <c r="H12" s="256"/>
      <c r="I12" s="256"/>
      <c r="J12" s="256"/>
      <c r="K12" s="256"/>
      <c r="L12" s="256"/>
      <c r="M12" s="257"/>
    </row>
    <row r="13" spans="1:21" ht="30.6" customHeight="1">
      <c r="A13" s="258" t="s">
        <v>183</v>
      </c>
      <c r="B13" s="259"/>
      <c r="C13" s="259"/>
      <c r="D13" s="259"/>
      <c r="E13" s="259"/>
      <c r="F13" s="259"/>
      <c r="G13" s="259"/>
      <c r="H13" s="259"/>
      <c r="I13" s="259"/>
      <c r="J13" s="259"/>
      <c r="K13" s="259"/>
      <c r="L13" s="259"/>
      <c r="M13" s="260"/>
    </row>
    <row r="14" spans="1:21" s="50" customFormat="1" ht="99.75" customHeight="1">
      <c r="A14" s="59" t="s">
        <v>34</v>
      </c>
      <c r="B14" s="93" t="s">
        <v>144</v>
      </c>
      <c r="C14" s="60" t="s">
        <v>32</v>
      </c>
      <c r="D14" s="60" t="s">
        <v>122</v>
      </c>
      <c r="E14" s="91">
        <v>340</v>
      </c>
      <c r="F14" s="60">
        <v>2023</v>
      </c>
      <c r="G14" s="91">
        <v>318</v>
      </c>
      <c r="H14" s="91">
        <v>300</v>
      </c>
      <c r="I14" s="91">
        <v>300</v>
      </c>
      <c r="J14" s="91">
        <v>300</v>
      </c>
      <c r="K14" s="91">
        <v>300</v>
      </c>
      <c r="L14" s="91">
        <v>300</v>
      </c>
      <c r="M14" s="91">
        <v>300</v>
      </c>
      <c r="U14" s="50" t="s">
        <v>47</v>
      </c>
    </row>
    <row r="15" spans="1:21" s="50" customFormat="1" ht="29.4" customHeight="1">
      <c r="A15" s="173" t="s">
        <v>201</v>
      </c>
      <c r="B15" s="264" t="s">
        <v>190</v>
      </c>
      <c r="C15" s="265"/>
      <c r="D15" s="265"/>
      <c r="E15" s="265"/>
      <c r="F15" s="265"/>
      <c r="G15" s="265"/>
      <c r="H15" s="265"/>
      <c r="I15" s="265"/>
      <c r="J15" s="265"/>
      <c r="K15" s="265"/>
      <c r="L15" s="265"/>
      <c r="M15" s="266"/>
    </row>
    <row r="16" spans="1:21" ht="33.6" customHeight="1">
      <c r="A16" s="258" t="s">
        <v>184</v>
      </c>
      <c r="B16" s="259"/>
      <c r="C16" s="259"/>
      <c r="D16" s="259"/>
      <c r="E16" s="259"/>
      <c r="F16" s="259"/>
      <c r="G16" s="259"/>
      <c r="H16" s="259"/>
      <c r="I16" s="259"/>
      <c r="J16" s="259"/>
      <c r="K16" s="259"/>
      <c r="L16" s="259"/>
      <c r="M16" s="260"/>
      <c r="N16" s="28" t="s">
        <v>98</v>
      </c>
    </row>
    <row r="17" spans="1:13" ht="72.599999999999994" customHeight="1">
      <c r="A17" s="94" t="s">
        <v>35</v>
      </c>
      <c r="B17" s="45" t="s">
        <v>145</v>
      </c>
      <c r="C17" s="34" t="s">
        <v>32</v>
      </c>
      <c r="D17" s="34" t="s">
        <v>125</v>
      </c>
      <c r="E17" s="90">
        <v>55</v>
      </c>
      <c r="F17" s="34">
        <v>2023</v>
      </c>
      <c r="G17" s="90">
        <v>55</v>
      </c>
      <c r="H17" s="90">
        <v>55</v>
      </c>
      <c r="I17" s="90">
        <v>55</v>
      </c>
      <c r="J17" s="90">
        <v>55</v>
      </c>
      <c r="K17" s="90">
        <v>55</v>
      </c>
      <c r="L17" s="90">
        <v>55</v>
      </c>
      <c r="M17" s="90">
        <v>55</v>
      </c>
    </row>
    <row r="18" spans="1:13" ht="41.4" customHeight="1">
      <c r="A18" s="164" t="s">
        <v>202</v>
      </c>
      <c r="B18" s="255" t="s">
        <v>180</v>
      </c>
      <c r="C18" s="256"/>
      <c r="D18" s="256"/>
      <c r="E18" s="256"/>
      <c r="F18" s="256"/>
      <c r="G18" s="256"/>
      <c r="H18" s="256"/>
      <c r="I18" s="256"/>
      <c r="J18" s="256"/>
      <c r="K18" s="256"/>
      <c r="L18" s="256"/>
      <c r="M18" s="256"/>
    </row>
    <row r="19" spans="1:13" ht="93.6" customHeight="1">
      <c r="A19" s="94" t="s">
        <v>36</v>
      </c>
      <c r="B19" s="45" t="s">
        <v>146</v>
      </c>
      <c r="C19" s="34" t="s">
        <v>32</v>
      </c>
      <c r="D19" s="34" t="s">
        <v>128</v>
      </c>
      <c r="E19" s="90">
        <v>100</v>
      </c>
      <c r="F19" s="34">
        <v>2023</v>
      </c>
      <c r="G19" s="90">
        <v>100</v>
      </c>
      <c r="H19" s="90">
        <v>100</v>
      </c>
      <c r="I19" s="90">
        <v>100</v>
      </c>
      <c r="J19" s="90">
        <v>100</v>
      </c>
      <c r="K19" s="90">
        <v>100</v>
      </c>
      <c r="L19" s="90">
        <v>100</v>
      </c>
      <c r="M19" s="90">
        <v>100</v>
      </c>
    </row>
    <row r="20" spans="1:13" ht="45.6" customHeight="1">
      <c r="A20" s="164" t="s">
        <v>203</v>
      </c>
      <c r="B20" s="255" t="s">
        <v>191</v>
      </c>
      <c r="C20" s="256"/>
      <c r="D20" s="256"/>
      <c r="E20" s="256"/>
      <c r="F20" s="256"/>
      <c r="G20" s="256"/>
      <c r="H20" s="256"/>
      <c r="I20" s="256"/>
      <c r="J20" s="256"/>
      <c r="K20" s="256"/>
      <c r="L20" s="256"/>
      <c r="M20" s="257"/>
    </row>
    <row r="21" spans="1:13" ht="93.6" customHeight="1">
      <c r="A21" s="94" t="s">
        <v>37</v>
      </c>
      <c r="B21" s="45" t="s">
        <v>147</v>
      </c>
      <c r="C21" s="34" t="s">
        <v>32</v>
      </c>
      <c r="D21" s="34" t="s">
        <v>122</v>
      </c>
      <c r="E21" s="90">
        <v>43</v>
      </c>
      <c r="F21" s="34">
        <v>2023</v>
      </c>
      <c r="G21" s="90">
        <v>43</v>
      </c>
      <c r="H21" s="90">
        <v>44</v>
      </c>
      <c r="I21" s="90">
        <v>45</v>
      </c>
      <c r="J21" s="90">
        <v>46</v>
      </c>
      <c r="K21" s="90">
        <v>47</v>
      </c>
      <c r="L21" s="90">
        <v>48</v>
      </c>
      <c r="M21" s="90">
        <v>49</v>
      </c>
    </row>
    <row r="22" spans="1:13" ht="35.4" customHeight="1">
      <c r="A22" s="164" t="s">
        <v>204</v>
      </c>
      <c r="B22" s="255" t="s">
        <v>192</v>
      </c>
      <c r="C22" s="256"/>
      <c r="D22" s="256"/>
      <c r="E22" s="256"/>
      <c r="F22" s="256"/>
      <c r="G22" s="256"/>
      <c r="H22" s="256"/>
      <c r="I22" s="256"/>
      <c r="J22" s="256"/>
      <c r="K22" s="256"/>
      <c r="L22" s="256"/>
      <c r="M22" s="257"/>
    </row>
    <row r="23" spans="1:13" ht="36.6" customHeight="1">
      <c r="A23" s="89"/>
      <c r="B23" s="269" t="s">
        <v>185</v>
      </c>
      <c r="C23" s="269"/>
      <c r="D23" s="269"/>
      <c r="E23" s="269"/>
      <c r="F23" s="269"/>
      <c r="G23" s="269"/>
      <c r="H23" s="269"/>
      <c r="I23" s="269"/>
      <c r="J23" s="269"/>
      <c r="K23" s="269"/>
      <c r="L23" s="269"/>
      <c r="M23" s="269"/>
    </row>
    <row r="24" spans="1:13" ht="75.599999999999994" customHeight="1">
      <c r="A24" s="164" t="s">
        <v>39</v>
      </c>
      <c r="B24" s="45" t="s">
        <v>148</v>
      </c>
      <c r="C24" s="34" t="s">
        <v>32</v>
      </c>
      <c r="D24" s="34" t="s">
        <v>79</v>
      </c>
      <c r="E24" s="91">
        <v>99</v>
      </c>
      <c r="F24" s="34">
        <v>2023</v>
      </c>
      <c r="G24" s="90">
        <v>99</v>
      </c>
      <c r="H24" s="90">
        <v>99</v>
      </c>
      <c r="I24" s="90">
        <v>99</v>
      </c>
      <c r="J24" s="90">
        <v>99</v>
      </c>
      <c r="K24" s="90">
        <v>99</v>
      </c>
      <c r="L24" s="90">
        <v>99</v>
      </c>
      <c r="M24" s="90">
        <v>99</v>
      </c>
    </row>
    <row r="25" spans="1:13" ht="29.4" customHeight="1">
      <c r="A25" s="164" t="s">
        <v>205</v>
      </c>
      <c r="B25" s="255" t="s">
        <v>193</v>
      </c>
      <c r="C25" s="256"/>
      <c r="D25" s="256"/>
      <c r="E25" s="256"/>
      <c r="F25" s="256"/>
      <c r="G25" s="256"/>
      <c r="H25" s="256"/>
      <c r="I25" s="256"/>
      <c r="J25" s="256"/>
      <c r="K25" s="256"/>
      <c r="L25" s="256"/>
      <c r="M25" s="257"/>
    </row>
    <row r="26" spans="1:13" ht="86.4" customHeight="1">
      <c r="A26" s="94" t="s">
        <v>40</v>
      </c>
      <c r="B26" s="45" t="s">
        <v>149</v>
      </c>
      <c r="C26" s="34" t="s">
        <v>32</v>
      </c>
      <c r="D26" s="34" t="s">
        <v>79</v>
      </c>
      <c r="E26" s="91">
        <v>0</v>
      </c>
      <c r="F26" s="34">
        <v>2023</v>
      </c>
      <c r="G26" s="90">
        <v>100</v>
      </c>
      <c r="H26" s="90">
        <v>100</v>
      </c>
      <c r="I26" s="90">
        <v>100</v>
      </c>
      <c r="J26" s="90">
        <v>100</v>
      </c>
      <c r="K26" s="90">
        <v>100</v>
      </c>
      <c r="L26" s="90">
        <v>100</v>
      </c>
      <c r="M26" s="90">
        <v>100</v>
      </c>
    </row>
    <row r="27" spans="1:13" ht="36.6" customHeight="1">
      <c r="A27" s="164" t="s">
        <v>206</v>
      </c>
      <c r="B27" s="255" t="s">
        <v>194</v>
      </c>
      <c r="C27" s="256"/>
      <c r="D27" s="256"/>
      <c r="E27" s="256"/>
      <c r="F27" s="256"/>
      <c r="G27" s="256"/>
      <c r="H27" s="256"/>
      <c r="I27" s="256"/>
      <c r="J27" s="256"/>
      <c r="K27" s="256"/>
      <c r="L27" s="256"/>
      <c r="M27" s="257"/>
    </row>
    <row r="28" spans="1:13" ht="33.6" customHeight="1">
      <c r="A28" s="261" t="s">
        <v>187</v>
      </c>
      <c r="B28" s="262"/>
      <c r="C28" s="262"/>
      <c r="D28" s="262"/>
      <c r="E28" s="262"/>
      <c r="F28" s="262"/>
      <c r="G28" s="262"/>
      <c r="H28" s="262"/>
      <c r="I28" s="262"/>
      <c r="J28" s="262"/>
      <c r="K28" s="262"/>
      <c r="L28" s="262"/>
      <c r="M28" s="263"/>
    </row>
    <row r="29" spans="1:13" ht="120.6" customHeight="1">
      <c r="A29" s="94" t="s">
        <v>41</v>
      </c>
      <c r="B29" s="45" t="s">
        <v>150</v>
      </c>
      <c r="C29" s="34" t="s">
        <v>32</v>
      </c>
      <c r="D29" s="34" t="s">
        <v>79</v>
      </c>
      <c r="E29" s="92">
        <v>95</v>
      </c>
      <c r="F29" s="34">
        <v>2023</v>
      </c>
      <c r="G29" s="92">
        <v>95</v>
      </c>
      <c r="H29" s="92">
        <v>95</v>
      </c>
      <c r="I29" s="92">
        <v>95</v>
      </c>
      <c r="J29" s="92">
        <v>95</v>
      </c>
      <c r="K29" s="92">
        <v>95</v>
      </c>
      <c r="L29" s="92">
        <v>95</v>
      </c>
      <c r="M29" s="92">
        <v>95</v>
      </c>
    </row>
    <row r="30" spans="1:13" ht="42.6" customHeight="1">
      <c r="A30" s="164" t="s">
        <v>207</v>
      </c>
      <c r="B30" s="255" t="s">
        <v>181</v>
      </c>
      <c r="C30" s="256"/>
      <c r="D30" s="256"/>
      <c r="E30" s="256"/>
      <c r="F30" s="256"/>
      <c r="G30" s="256"/>
      <c r="H30" s="256"/>
      <c r="I30" s="256"/>
      <c r="J30" s="256"/>
      <c r="K30" s="256"/>
      <c r="L30" s="256"/>
      <c r="M30" s="257"/>
    </row>
    <row r="31" spans="1:13" ht="34.799999999999997" customHeight="1">
      <c r="A31" s="258" t="s">
        <v>186</v>
      </c>
      <c r="B31" s="259"/>
      <c r="C31" s="259"/>
      <c r="D31" s="259"/>
      <c r="E31" s="259"/>
      <c r="F31" s="259"/>
      <c r="G31" s="259"/>
      <c r="H31" s="259"/>
      <c r="I31" s="259"/>
      <c r="J31" s="259"/>
      <c r="K31" s="259"/>
      <c r="L31" s="259"/>
      <c r="M31" s="260"/>
    </row>
    <row r="32" spans="1:13" s="50" customFormat="1" ht="99.75" customHeight="1">
      <c r="A32" s="59" t="s">
        <v>42</v>
      </c>
      <c r="B32" s="93" t="s">
        <v>152</v>
      </c>
      <c r="C32" s="60" t="s">
        <v>38</v>
      </c>
      <c r="D32" s="60" t="s">
        <v>122</v>
      </c>
      <c r="E32" s="91">
        <v>0</v>
      </c>
      <c r="F32" s="34">
        <v>2023</v>
      </c>
      <c r="G32" s="91">
        <v>0</v>
      </c>
      <c r="H32" s="91">
        <v>1</v>
      </c>
      <c r="I32" s="91"/>
      <c r="J32" s="91"/>
      <c r="K32" s="91"/>
      <c r="L32" s="91"/>
      <c r="M32" s="91"/>
    </row>
    <row r="33" spans="1:13">
      <c r="A33" s="232" t="s">
        <v>208</v>
      </c>
      <c r="B33" s="301"/>
      <c r="C33" s="302"/>
      <c r="D33" s="302"/>
      <c r="E33" s="302"/>
      <c r="F33" s="302"/>
      <c r="G33" s="302"/>
      <c r="H33" s="302"/>
      <c r="I33" s="302"/>
      <c r="J33" s="302"/>
      <c r="K33" s="302"/>
      <c r="L33" s="302"/>
      <c r="M33" s="303"/>
    </row>
  </sheetData>
  <mergeCells count="24">
    <mergeCell ref="A8:M8"/>
    <mergeCell ref="B12:M12"/>
    <mergeCell ref="B23:M23"/>
    <mergeCell ref="B18:M18"/>
    <mergeCell ref="B10:M10"/>
    <mergeCell ref="A2:M2"/>
    <mergeCell ref="A3:M3"/>
    <mergeCell ref="A5:A6"/>
    <mergeCell ref="B5:B6"/>
    <mergeCell ref="C5:C6"/>
    <mergeCell ref="D5:D6"/>
    <mergeCell ref="E5:F5"/>
    <mergeCell ref="G5:M5"/>
    <mergeCell ref="B33:M33"/>
    <mergeCell ref="B30:M30"/>
    <mergeCell ref="A13:M13"/>
    <mergeCell ref="A16:M16"/>
    <mergeCell ref="A28:M28"/>
    <mergeCell ref="A31:M31"/>
    <mergeCell ref="B15:M15"/>
    <mergeCell ref="B20:M20"/>
    <mergeCell ref="B22:M22"/>
    <mergeCell ref="B25:M25"/>
    <mergeCell ref="B27:M27"/>
  </mergeCells>
  <pageMargins left="0.59055118110236227" right="0.59055118110236227" top="0.59055118110236227" bottom="0.59055118110236227" header="0.31496062992125984" footer="0.31496062992125984"/>
  <pageSetup paperSize="9" scale="68" firstPageNumber="47" orientation="landscape" useFirstPageNumber="1" r:id="rId1"/>
  <headerFooter>
    <oddHeader>&amp;C&amp;P</oddHead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9"/>
  <sheetViews>
    <sheetView zoomScale="80" workbookViewId="0">
      <pane xSplit="1" ySplit="5" topLeftCell="B6" activePane="bottomRight" state="frozen"/>
      <selection pane="topRight" activeCell="B1" sqref="B1"/>
      <selection pane="bottomLeft" activeCell="A6" sqref="A6"/>
      <selection pane="bottomRight" sqref="A1:XFD1048576"/>
    </sheetView>
  </sheetViews>
  <sheetFormatPr defaultColWidth="9.109375" defaultRowHeight="13.8"/>
  <cols>
    <col min="1" max="1" width="70.6640625" style="50" customWidth="1"/>
    <col min="2" max="2" width="8.33203125" style="50" customWidth="1"/>
    <col min="3" max="3" width="8.44140625" style="50" customWidth="1"/>
    <col min="4" max="4" width="15.109375" style="50" customWidth="1"/>
    <col min="5" max="5" width="10.6640625" style="50" customWidth="1"/>
    <col min="6" max="10" width="14.109375" style="50" customWidth="1"/>
    <col min="11" max="11" width="15.44140625" style="50" customWidth="1"/>
    <col min="12" max="12" width="15.33203125" style="50" customWidth="1"/>
    <col min="13" max="13" width="12.44140625" style="50" bestFit="1" customWidth="1"/>
    <col min="14" max="16384" width="9.109375" style="50"/>
  </cols>
  <sheetData>
    <row r="1" spans="1:18" ht="17.399999999999999">
      <c r="A1" s="286"/>
      <c r="B1" s="286"/>
      <c r="C1" s="286"/>
      <c r="D1" s="286"/>
      <c r="E1" s="286"/>
      <c r="F1" s="286"/>
      <c r="G1" s="286"/>
      <c r="H1" s="286"/>
      <c r="I1" s="286"/>
      <c r="J1" s="286"/>
      <c r="K1" s="286"/>
      <c r="L1" s="286"/>
      <c r="M1" s="174"/>
      <c r="N1" s="174"/>
      <c r="O1" s="174"/>
      <c r="P1" s="174"/>
    </row>
    <row r="2" spans="1:18" ht="30.75" customHeight="1">
      <c r="A2" s="287" t="s">
        <v>80</v>
      </c>
      <c r="B2" s="287"/>
      <c r="C2" s="287"/>
      <c r="D2" s="287"/>
      <c r="E2" s="287"/>
      <c r="F2" s="287"/>
      <c r="G2" s="287"/>
      <c r="H2" s="287"/>
      <c r="I2" s="287"/>
      <c r="J2" s="287"/>
      <c r="K2" s="287"/>
      <c r="L2" s="287"/>
      <c r="M2" s="175"/>
      <c r="N2" s="175"/>
      <c r="O2" s="175"/>
      <c r="P2" s="175"/>
    </row>
    <row r="3" spans="1:18" ht="21.75" customHeight="1" thickBot="1">
      <c r="A3" s="176"/>
      <c r="B3" s="176"/>
      <c r="C3" s="176"/>
      <c r="D3" s="176"/>
      <c r="E3" s="176"/>
      <c r="F3" s="176"/>
      <c r="G3" s="176"/>
      <c r="H3" s="176"/>
      <c r="I3" s="176"/>
      <c r="J3" s="176"/>
      <c r="K3" s="176"/>
      <c r="L3" s="177"/>
    </row>
    <row r="4" spans="1:18" ht="27" customHeight="1">
      <c r="A4" s="288" t="s">
        <v>43</v>
      </c>
      <c r="B4" s="290" t="s">
        <v>44</v>
      </c>
      <c r="C4" s="290"/>
      <c r="D4" s="290"/>
      <c r="E4" s="290"/>
      <c r="F4" s="290"/>
      <c r="G4" s="290"/>
      <c r="H4" s="290"/>
      <c r="I4" s="290"/>
      <c r="J4" s="290"/>
      <c r="K4" s="290"/>
      <c r="L4" s="291"/>
    </row>
    <row r="5" spans="1:18" ht="25.5" customHeight="1">
      <c r="A5" s="289"/>
      <c r="B5" s="292" t="s">
        <v>45</v>
      </c>
      <c r="C5" s="292"/>
      <c r="D5" s="292"/>
      <c r="E5" s="292"/>
      <c r="F5" s="231" t="s">
        <v>81</v>
      </c>
      <c r="G5" s="231" t="s">
        <v>82</v>
      </c>
      <c r="H5" s="231" t="s">
        <v>83</v>
      </c>
      <c r="I5" s="231" t="s">
        <v>84</v>
      </c>
      <c r="J5" s="231" t="s">
        <v>85</v>
      </c>
      <c r="K5" s="231" t="s">
        <v>86</v>
      </c>
      <c r="L5" s="178" t="s">
        <v>46</v>
      </c>
    </row>
    <row r="6" spans="1:18" ht="21.75" customHeight="1" thickBot="1">
      <c r="A6" s="179">
        <v>1</v>
      </c>
      <c r="B6" s="280">
        <v>2</v>
      </c>
      <c r="C6" s="281"/>
      <c r="D6" s="281"/>
      <c r="E6" s="282"/>
      <c r="F6" s="180">
        <v>3</v>
      </c>
      <c r="G6" s="180">
        <v>4</v>
      </c>
      <c r="H6" s="180">
        <v>5</v>
      </c>
      <c r="I6" s="180">
        <v>6</v>
      </c>
      <c r="J6" s="180">
        <v>7</v>
      </c>
      <c r="K6" s="180">
        <v>8</v>
      </c>
      <c r="L6" s="181">
        <v>9</v>
      </c>
    </row>
    <row r="7" spans="1:18" ht="59.4" customHeight="1">
      <c r="A7" s="182" t="s">
        <v>157</v>
      </c>
      <c r="B7" s="183"/>
      <c r="C7" s="183"/>
      <c r="D7" s="183"/>
      <c r="E7" s="183"/>
      <c r="F7" s="184">
        <f>SUM(F8:F11)</f>
        <v>359643.89999999997</v>
      </c>
      <c r="G7" s="184">
        <f t="shared" ref="G7:K7" si="0">SUM(G8:G11)</f>
        <v>377513.5</v>
      </c>
      <c r="H7" s="184">
        <f t="shared" si="0"/>
        <v>372937.89999999997</v>
      </c>
      <c r="I7" s="184">
        <f t="shared" si="0"/>
        <v>287677.89999999997</v>
      </c>
      <c r="J7" s="184">
        <f t="shared" si="0"/>
        <v>287677.89999999997</v>
      </c>
      <c r="K7" s="184">
        <f t="shared" si="0"/>
        <v>287677.89999999997</v>
      </c>
      <c r="L7" s="185">
        <f>SUM(F7:K7)</f>
        <v>1973128.9999999995</v>
      </c>
      <c r="M7" s="186" t="e">
        <f>#REF!+#REF!+#REF!+#REF!+#REF!+L16+L24+L31+L38+L48+L55+L62</f>
        <v>#REF!</v>
      </c>
    </row>
    <row r="8" spans="1:18" ht="16.2" customHeight="1">
      <c r="A8" s="187" t="s">
        <v>155</v>
      </c>
      <c r="B8" s="188"/>
      <c r="C8" s="188"/>
      <c r="D8" s="188"/>
      <c r="E8" s="188"/>
      <c r="F8" s="51">
        <f>F20+F27+F34+F44+F51+F58+F65</f>
        <v>0</v>
      </c>
      <c r="G8" s="51">
        <f t="shared" ref="G8:K8" si="1">G20+G27+G34+G44+G51+G58+G65</f>
        <v>0</v>
      </c>
      <c r="H8" s="51">
        <f t="shared" si="1"/>
        <v>0</v>
      </c>
      <c r="I8" s="51">
        <f t="shared" si="1"/>
        <v>0</v>
      </c>
      <c r="J8" s="51">
        <f t="shared" si="1"/>
        <v>0</v>
      </c>
      <c r="K8" s="51">
        <f t="shared" si="1"/>
        <v>0</v>
      </c>
      <c r="L8" s="108">
        <f t="shared" ref="L8:L15" si="2">SUM(F8:K8)</f>
        <v>0</v>
      </c>
    </row>
    <row r="9" spans="1:18" ht="16.2" customHeight="1">
      <c r="A9" s="187" t="s">
        <v>154</v>
      </c>
      <c r="B9" s="188"/>
      <c r="C9" s="188"/>
      <c r="D9" s="188"/>
      <c r="E9" s="188"/>
      <c r="F9" s="51">
        <f>F21+F28+F35+F45+F52+F59+F66</f>
        <v>62035.1</v>
      </c>
      <c r="G9" s="51">
        <f t="shared" ref="G9:K9" si="3">G21+G28+G35+G45+G52+G59+G66</f>
        <v>62035.1</v>
      </c>
      <c r="H9" s="51">
        <f t="shared" si="3"/>
        <v>62035.1</v>
      </c>
      <c r="I9" s="51">
        <f t="shared" si="3"/>
        <v>62035.1</v>
      </c>
      <c r="J9" s="51">
        <f t="shared" si="3"/>
        <v>62035.1</v>
      </c>
      <c r="K9" s="51">
        <f t="shared" si="3"/>
        <v>62035.1</v>
      </c>
      <c r="L9" s="108">
        <f t="shared" si="2"/>
        <v>372210.6</v>
      </c>
      <c r="R9" s="50" t="s">
        <v>47</v>
      </c>
    </row>
    <row r="10" spans="1:18" ht="16.2" customHeight="1">
      <c r="A10" s="187" t="s">
        <v>153</v>
      </c>
      <c r="B10" s="188"/>
      <c r="C10" s="188"/>
      <c r="D10" s="188"/>
      <c r="E10" s="188"/>
      <c r="F10" s="51">
        <f>F22+F29+F36+F46+F53+F60+F67</f>
        <v>297608.8</v>
      </c>
      <c r="G10" s="51">
        <f t="shared" ref="G10:K10" si="4">G22+G29+G36+G46+G53+G60+G67</f>
        <v>315478.40000000002</v>
      </c>
      <c r="H10" s="51">
        <f t="shared" si="4"/>
        <v>310902.8</v>
      </c>
      <c r="I10" s="51">
        <f t="shared" si="4"/>
        <v>225642.8</v>
      </c>
      <c r="J10" s="51">
        <f t="shared" si="4"/>
        <v>225642.8</v>
      </c>
      <c r="K10" s="51">
        <f t="shared" si="4"/>
        <v>225642.8</v>
      </c>
      <c r="L10" s="108">
        <f t="shared" si="2"/>
        <v>1600918.4000000001</v>
      </c>
    </row>
    <row r="11" spans="1:18" ht="16.2" customHeight="1" thickBot="1">
      <c r="A11" s="189" t="s">
        <v>48</v>
      </c>
      <c r="B11" s="190"/>
      <c r="C11" s="190"/>
      <c r="D11" s="190"/>
      <c r="E11" s="190"/>
      <c r="F11" s="51">
        <f>F23+F30+F37+F47+F54+F61+F68</f>
        <v>0</v>
      </c>
      <c r="G11" s="51">
        <f t="shared" ref="G11:K11" si="5">G23+G30+G37+G47+G54+G61+G68</f>
        <v>0</v>
      </c>
      <c r="H11" s="51">
        <f t="shared" si="5"/>
        <v>0</v>
      </c>
      <c r="I11" s="51">
        <f t="shared" si="5"/>
        <v>0</v>
      </c>
      <c r="J11" s="51">
        <f t="shared" si="5"/>
        <v>0</v>
      </c>
      <c r="K11" s="51">
        <f t="shared" si="5"/>
        <v>0</v>
      </c>
      <c r="L11" s="108">
        <f t="shared" si="2"/>
        <v>0</v>
      </c>
    </row>
    <row r="12" spans="1:18" ht="21.75" hidden="1" customHeight="1">
      <c r="A12" s="283" t="s">
        <v>49</v>
      </c>
      <c r="B12" s="191"/>
      <c r="C12" s="191"/>
      <c r="D12" s="191"/>
      <c r="E12" s="191"/>
      <c r="F12" s="192" t="e">
        <f>#REF!+#REF!+#REF!+#REF!+F16+F28+F38+F48+F55+F62+F69</f>
        <v>#REF!</v>
      </c>
      <c r="G12" s="192" t="e">
        <f>#REF!+#REF!+#REF!+#REF!+G16+G28+G38+G48+G55+G62+G69</f>
        <v>#REF!</v>
      </c>
      <c r="H12" s="192" t="e">
        <f>#REF!+#REF!+#REF!+#REF!+H16+H28+H38+H48+H55+H62+H69</f>
        <v>#REF!</v>
      </c>
      <c r="I12" s="192" t="e">
        <f>#REF!+#REF!+#REF!+#REF!+I16+I28+I38+I48+I55+I62+I69</f>
        <v>#REF!</v>
      </c>
      <c r="J12" s="192" t="e">
        <f>#REF!+#REF!+#REF!+#REF!+J16+J28+J38+J48+J55+J62+J69</f>
        <v>#REF!</v>
      </c>
      <c r="K12" s="192" t="e">
        <f>#REF!+#REF!+#REF!+#REF!+K16+K28+K38+K48+K55+K62+K69</f>
        <v>#REF!</v>
      </c>
      <c r="L12" s="193" t="e">
        <f t="shared" si="2"/>
        <v>#REF!</v>
      </c>
    </row>
    <row r="13" spans="1:18" ht="24" hidden="1" customHeight="1">
      <c r="A13" s="284"/>
      <c r="B13" s="194"/>
      <c r="C13" s="194"/>
      <c r="D13" s="194"/>
      <c r="E13" s="195"/>
      <c r="F13" s="188"/>
      <c r="G13" s="188"/>
      <c r="H13" s="188"/>
      <c r="I13" s="188"/>
      <c r="J13" s="188"/>
      <c r="K13" s="188"/>
      <c r="L13" s="108">
        <f t="shared" si="2"/>
        <v>0</v>
      </c>
    </row>
    <row r="14" spans="1:18" ht="26.25" hidden="1" customHeight="1">
      <c r="A14" s="284"/>
      <c r="B14" s="194"/>
      <c r="C14" s="194"/>
      <c r="D14" s="194"/>
      <c r="E14" s="195"/>
      <c r="F14" s="51" t="e">
        <f>#REF!+#REF!+#REF!+#REF!+#REF!</f>
        <v>#REF!</v>
      </c>
      <c r="G14" s="51" t="e">
        <f>#REF!+#REF!+#REF!+#REF!+#REF!</f>
        <v>#REF!</v>
      </c>
      <c r="H14" s="51" t="e">
        <f>#REF!+#REF!+#REF!+#REF!+#REF!</f>
        <v>#REF!</v>
      </c>
      <c r="I14" s="51" t="e">
        <f>#REF!+#REF!+#REF!+#REF!+#REF!</f>
        <v>#REF!</v>
      </c>
      <c r="J14" s="51" t="e">
        <f>#REF!+#REF!+#REF!+#REF!+#REF!</f>
        <v>#REF!</v>
      </c>
      <c r="K14" s="51" t="e">
        <f>#REF!+#REF!+#REF!+#REF!+#REF!</f>
        <v>#REF!</v>
      </c>
      <c r="L14" s="108" t="e">
        <f t="shared" si="2"/>
        <v>#REF!</v>
      </c>
    </row>
    <row r="15" spans="1:18" ht="36" hidden="1" customHeight="1">
      <c r="A15" s="285"/>
      <c r="B15" s="196"/>
      <c r="C15" s="196"/>
      <c r="D15" s="196"/>
      <c r="E15" s="197"/>
      <c r="F15" s="198" t="e">
        <f>#REF!+#REF!</f>
        <v>#REF!</v>
      </c>
      <c r="G15" s="198" t="e">
        <f>#REF!+#REF!</f>
        <v>#REF!</v>
      </c>
      <c r="H15" s="198" t="e">
        <f>#REF!+#REF!</f>
        <v>#REF!</v>
      </c>
      <c r="I15" s="198" t="e">
        <f>#REF!+#REF!</f>
        <v>#REF!</v>
      </c>
      <c r="J15" s="198" t="e">
        <f>#REF!+#REF!</f>
        <v>#REF!</v>
      </c>
      <c r="K15" s="198" t="e">
        <f>#REF!+#REF!</f>
        <v>#REF!</v>
      </c>
      <c r="L15" s="199" t="e">
        <f t="shared" si="2"/>
        <v>#REF!</v>
      </c>
    </row>
    <row r="16" spans="1:18" ht="54.6" customHeight="1">
      <c r="A16" s="274" t="s">
        <v>143</v>
      </c>
      <c r="B16" s="200"/>
      <c r="C16" s="201"/>
      <c r="D16" s="201"/>
      <c r="E16" s="201"/>
      <c r="F16" s="184">
        <f>F19</f>
        <v>1545.5</v>
      </c>
      <c r="G16" s="184">
        <f t="shared" ref="G16:K16" si="6">G19</f>
        <v>1545.5</v>
      </c>
      <c r="H16" s="184">
        <f t="shared" si="6"/>
        <v>1545.5</v>
      </c>
      <c r="I16" s="184">
        <f t="shared" si="6"/>
        <v>1545.5</v>
      </c>
      <c r="J16" s="184">
        <f t="shared" si="6"/>
        <v>1545.5</v>
      </c>
      <c r="K16" s="184">
        <f t="shared" si="6"/>
        <v>1545.5</v>
      </c>
      <c r="L16" s="185">
        <f>SUM(F16:K16)</f>
        <v>9273</v>
      </c>
      <c r="M16" s="202">
        <f>F16+F24+F31+F38+F48+F55+F62</f>
        <v>359643.9</v>
      </c>
      <c r="N16" s="202">
        <f>G16+G24+G31+G38+G48+G55+G62</f>
        <v>377513.5</v>
      </c>
      <c r="O16" s="202">
        <f>H16+H24+H31+H38+H48+H55+H62</f>
        <v>372937.9</v>
      </c>
    </row>
    <row r="17" spans="1:12" ht="25.2" customHeight="1">
      <c r="A17" s="275"/>
      <c r="B17" s="203">
        <v>850</v>
      </c>
      <c r="C17" s="204" t="s">
        <v>50</v>
      </c>
      <c r="D17" s="204" t="s">
        <v>177</v>
      </c>
      <c r="E17" s="204">
        <v>800</v>
      </c>
      <c r="F17" s="205">
        <f>F21</f>
        <v>1437.2</v>
      </c>
      <c r="G17" s="205">
        <f t="shared" ref="G17:K17" si="7">G21</f>
        <v>1437.2</v>
      </c>
      <c r="H17" s="205">
        <f t="shared" si="7"/>
        <v>1437.2</v>
      </c>
      <c r="I17" s="205">
        <f t="shared" si="7"/>
        <v>1437.2</v>
      </c>
      <c r="J17" s="205">
        <f t="shared" si="7"/>
        <v>1437.2</v>
      </c>
      <c r="K17" s="205">
        <f t="shared" si="7"/>
        <v>1437.2</v>
      </c>
      <c r="L17" s="193">
        <f>SUM(F17:K17)</f>
        <v>8623.2000000000007</v>
      </c>
    </row>
    <row r="18" spans="1:12" ht="23.4" customHeight="1">
      <c r="A18" s="276"/>
      <c r="B18" s="203">
        <v>850</v>
      </c>
      <c r="C18" s="204" t="s">
        <v>50</v>
      </c>
      <c r="D18" s="204" t="s">
        <v>176</v>
      </c>
      <c r="E18" s="204">
        <v>800</v>
      </c>
      <c r="F18" s="205">
        <f>F22</f>
        <v>108.3</v>
      </c>
      <c r="G18" s="205">
        <f t="shared" ref="G18:K18" si="8">G22</f>
        <v>108.3</v>
      </c>
      <c r="H18" s="205">
        <f t="shared" si="8"/>
        <v>108.3</v>
      </c>
      <c r="I18" s="205">
        <f t="shared" si="8"/>
        <v>108.3</v>
      </c>
      <c r="J18" s="205">
        <f t="shared" si="8"/>
        <v>108.3</v>
      </c>
      <c r="K18" s="205">
        <f t="shared" si="8"/>
        <v>108.3</v>
      </c>
      <c r="L18" s="193">
        <f>SUM(F18:K18)</f>
        <v>649.79999999999995</v>
      </c>
    </row>
    <row r="19" spans="1:12" ht="19.5" customHeight="1">
      <c r="A19" s="206" t="s">
        <v>156</v>
      </c>
      <c r="B19" s="207"/>
      <c r="C19" s="208"/>
      <c r="D19" s="207"/>
      <c r="E19" s="207"/>
      <c r="F19" s="51">
        <f>F21+F22</f>
        <v>1545.5</v>
      </c>
      <c r="G19" s="51">
        <f t="shared" ref="G19:K19" si="9">G21+G22</f>
        <v>1545.5</v>
      </c>
      <c r="H19" s="51">
        <f t="shared" si="9"/>
        <v>1545.5</v>
      </c>
      <c r="I19" s="51">
        <f t="shared" si="9"/>
        <v>1545.5</v>
      </c>
      <c r="J19" s="51">
        <f t="shared" si="9"/>
        <v>1545.5</v>
      </c>
      <c r="K19" s="51">
        <f t="shared" si="9"/>
        <v>1545.5</v>
      </c>
      <c r="L19" s="108">
        <f>SUM(F19:K19)</f>
        <v>9273</v>
      </c>
    </row>
    <row r="20" spans="1:12" ht="23.4" customHeight="1">
      <c r="A20" s="187" t="s">
        <v>155</v>
      </c>
      <c r="B20" s="194"/>
      <c r="C20" s="194"/>
      <c r="D20" s="194"/>
      <c r="E20" s="194"/>
      <c r="F20" s="51"/>
      <c r="G20" s="51"/>
      <c r="H20" s="51"/>
      <c r="I20" s="51"/>
      <c r="J20" s="51"/>
      <c r="K20" s="51"/>
      <c r="L20" s="108"/>
    </row>
    <row r="21" spans="1:12" ht="23.4" customHeight="1">
      <c r="A21" s="187" t="s">
        <v>154</v>
      </c>
      <c r="B21" s="194"/>
      <c r="C21" s="194"/>
      <c r="D21" s="194"/>
      <c r="E21" s="194"/>
      <c r="F21" s="51">
        <v>1437.2</v>
      </c>
      <c r="G21" s="51">
        <v>1437.2</v>
      </c>
      <c r="H21" s="51">
        <v>1437.2</v>
      </c>
      <c r="I21" s="51">
        <v>1437.2</v>
      </c>
      <c r="J21" s="51">
        <v>1437.2</v>
      </c>
      <c r="K21" s="51">
        <v>1437.2</v>
      </c>
      <c r="L21" s="108">
        <f>SUM(F21:K21)</f>
        <v>8623.2000000000007</v>
      </c>
    </row>
    <row r="22" spans="1:12" ht="23.4" customHeight="1">
      <c r="A22" s="187" t="s">
        <v>153</v>
      </c>
      <c r="B22" s="194"/>
      <c r="C22" s="194"/>
      <c r="D22" s="194"/>
      <c r="E22" s="194"/>
      <c r="F22" s="51">
        <v>108.3</v>
      </c>
      <c r="G22" s="51">
        <v>108.3</v>
      </c>
      <c r="H22" s="51">
        <v>108.3</v>
      </c>
      <c r="I22" s="51">
        <v>108.3</v>
      </c>
      <c r="J22" s="51">
        <v>108.3</v>
      </c>
      <c r="K22" s="51">
        <v>108.3</v>
      </c>
      <c r="L22" s="108">
        <f>SUM(F22:K22)</f>
        <v>649.79999999999995</v>
      </c>
    </row>
    <row r="23" spans="1:12" ht="23.4" customHeight="1" thickBot="1">
      <c r="A23" s="209" t="s">
        <v>48</v>
      </c>
      <c r="B23" s="196"/>
      <c r="C23" s="196"/>
      <c r="D23" s="196"/>
      <c r="E23" s="197"/>
      <c r="F23" s="210"/>
      <c r="G23" s="210"/>
      <c r="H23" s="210"/>
      <c r="I23" s="210"/>
      <c r="J23" s="210"/>
      <c r="K23" s="210"/>
      <c r="L23" s="199"/>
    </row>
    <row r="24" spans="1:12" ht="49.8" customHeight="1">
      <c r="A24" s="273" t="s">
        <v>144</v>
      </c>
      <c r="B24" s="211"/>
      <c r="C24" s="211"/>
      <c r="D24" s="211"/>
      <c r="E24" s="212"/>
      <c r="F24" s="304">
        <f>F25</f>
        <v>20</v>
      </c>
      <c r="G24" s="304">
        <f t="shared" ref="G24:K24" si="10">G25</f>
        <v>20</v>
      </c>
      <c r="H24" s="304">
        <f t="shared" si="10"/>
        <v>20</v>
      </c>
      <c r="I24" s="304">
        <f t="shared" si="10"/>
        <v>20</v>
      </c>
      <c r="J24" s="304">
        <f t="shared" si="10"/>
        <v>20</v>
      </c>
      <c r="K24" s="304">
        <f t="shared" si="10"/>
        <v>20</v>
      </c>
      <c r="L24" s="305">
        <f>SUM(F24:K24)</f>
        <v>120</v>
      </c>
    </row>
    <row r="25" spans="1:12" ht="21" customHeight="1">
      <c r="A25" s="273"/>
      <c r="B25" s="203">
        <v>850</v>
      </c>
      <c r="C25" s="204" t="s">
        <v>50</v>
      </c>
      <c r="D25" s="54" t="s">
        <v>172</v>
      </c>
      <c r="E25" s="53">
        <v>200</v>
      </c>
      <c r="F25" s="55">
        <f>F26</f>
        <v>20</v>
      </c>
      <c r="G25" s="55">
        <f t="shared" ref="G25:L25" si="11">G26</f>
        <v>20</v>
      </c>
      <c r="H25" s="55">
        <f t="shared" si="11"/>
        <v>20</v>
      </c>
      <c r="I25" s="55">
        <f t="shared" si="11"/>
        <v>20</v>
      </c>
      <c r="J25" s="55">
        <f t="shared" si="11"/>
        <v>20</v>
      </c>
      <c r="K25" s="55">
        <f t="shared" si="11"/>
        <v>20</v>
      </c>
      <c r="L25" s="105">
        <f t="shared" si="11"/>
        <v>20</v>
      </c>
    </row>
    <row r="26" spans="1:12" ht="24" customHeight="1">
      <c r="A26" s="104" t="s">
        <v>156</v>
      </c>
      <c r="B26" s="102"/>
      <c r="C26" s="103"/>
      <c r="D26" s="102"/>
      <c r="E26" s="102"/>
      <c r="F26" s="306">
        <f>SUM(F27:F30)</f>
        <v>20</v>
      </c>
      <c r="G26" s="306">
        <f t="shared" ref="G26:L26" si="12">SUM(G27:G30)</f>
        <v>20</v>
      </c>
      <c r="H26" s="306">
        <f t="shared" si="12"/>
        <v>20</v>
      </c>
      <c r="I26" s="306">
        <f t="shared" si="12"/>
        <v>20</v>
      </c>
      <c r="J26" s="306">
        <f t="shared" si="12"/>
        <v>20</v>
      </c>
      <c r="K26" s="306">
        <f t="shared" si="12"/>
        <v>20</v>
      </c>
      <c r="L26" s="307">
        <f t="shared" si="12"/>
        <v>20</v>
      </c>
    </row>
    <row r="27" spans="1:12" ht="18" customHeight="1">
      <c r="A27" s="187" t="s">
        <v>155</v>
      </c>
      <c r="B27" s="52"/>
      <c r="C27" s="52"/>
      <c r="D27" s="52"/>
      <c r="E27" s="53"/>
      <c r="F27" s="54"/>
      <c r="G27" s="54"/>
      <c r="H27" s="54"/>
      <c r="I27" s="54"/>
      <c r="J27" s="54"/>
      <c r="K27" s="54"/>
      <c r="L27" s="105"/>
    </row>
    <row r="28" spans="1:12" ht="18" customHeight="1">
      <c r="A28" s="187" t="s">
        <v>154</v>
      </c>
      <c r="B28" s="52"/>
      <c r="C28" s="52"/>
      <c r="D28" s="52"/>
      <c r="E28" s="52"/>
      <c r="F28" s="55"/>
      <c r="G28" s="55"/>
      <c r="H28" s="55"/>
      <c r="I28" s="55"/>
      <c r="J28" s="55"/>
      <c r="K28" s="55"/>
      <c r="L28" s="105"/>
    </row>
    <row r="29" spans="1:12" ht="18" customHeight="1">
      <c r="A29" s="187" t="s">
        <v>153</v>
      </c>
      <c r="B29" s="52"/>
      <c r="C29" s="52"/>
      <c r="D29" s="52"/>
      <c r="E29" s="53"/>
      <c r="F29" s="54">
        <v>20</v>
      </c>
      <c r="G29" s="54">
        <v>20</v>
      </c>
      <c r="H29" s="54">
        <v>20</v>
      </c>
      <c r="I29" s="54">
        <v>20</v>
      </c>
      <c r="J29" s="54">
        <v>20</v>
      </c>
      <c r="K29" s="54">
        <v>20</v>
      </c>
      <c r="L29" s="106">
        <v>20</v>
      </c>
    </row>
    <row r="30" spans="1:12" ht="18" customHeight="1" thickBot="1">
      <c r="A30" s="189" t="s">
        <v>48</v>
      </c>
      <c r="B30" s="56"/>
      <c r="C30" s="56"/>
      <c r="D30" s="56"/>
      <c r="E30" s="57"/>
      <c r="F30" s="58"/>
      <c r="G30" s="58"/>
      <c r="H30" s="58"/>
      <c r="I30" s="58"/>
      <c r="J30" s="58"/>
      <c r="K30" s="58"/>
      <c r="L30" s="107"/>
    </row>
    <row r="31" spans="1:12" ht="33" customHeight="1">
      <c r="A31" s="274" t="s">
        <v>145</v>
      </c>
      <c r="B31" s="308"/>
      <c r="C31" s="191"/>
      <c r="D31" s="191"/>
      <c r="E31" s="191"/>
      <c r="F31" s="205">
        <f>F32</f>
        <v>149445.5</v>
      </c>
      <c r="G31" s="205">
        <f t="shared" ref="G31:K31" si="13">G32</f>
        <v>162852.1</v>
      </c>
      <c r="H31" s="205">
        <f t="shared" si="13"/>
        <v>167276.5</v>
      </c>
      <c r="I31" s="205">
        <f t="shared" si="13"/>
        <v>167276.5</v>
      </c>
      <c r="J31" s="205">
        <f t="shared" si="13"/>
        <v>167276.5</v>
      </c>
      <c r="K31" s="205">
        <f t="shared" si="13"/>
        <v>167276.5</v>
      </c>
      <c r="L31" s="193">
        <f>SUM(F31:K31)</f>
        <v>981403.6</v>
      </c>
    </row>
    <row r="32" spans="1:12" ht="21" customHeight="1">
      <c r="A32" s="276"/>
      <c r="B32" s="203">
        <v>850</v>
      </c>
      <c r="C32" s="204" t="s">
        <v>50</v>
      </c>
      <c r="D32" s="204" t="s">
        <v>195</v>
      </c>
      <c r="E32" s="204">
        <v>600</v>
      </c>
      <c r="F32" s="205">
        <f>F33</f>
        <v>149445.5</v>
      </c>
      <c r="G32" s="205">
        <f t="shared" ref="G32:L32" si="14">G33</f>
        <v>162852.1</v>
      </c>
      <c r="H32" s="205">
        <f t="shared" si="14"/>
        <v>167276.5</v>
      </c>
      <c r="I32" s="205">
        <f t="shared" si="14"/>
        <v>167276.5</v>
      </c>
      <c r="J32" s="205">
        <f t="shared" si="14"/>
        <v>167276.5</v>
      </c>
      <c r="K32" s="205">
        <f t="shared" si="14"/>
        <v>167276.5</v>
      </c>
      <c r="L32" s="193">
        <f t="shared" si="14"/>
        <v>981403.6</v>
      </c>
    </row>
    <row r="33" spans="1:13" ht="23.25" customHeight="1">
      <c r="A33" s="206" t="s">
        <v>156</v>
      </c>
      <c r="B33" s="207"/>
      <c r="C33" s="208"/>
      <c r="D33" s="207"/>
      <c r="E33" s="207"/>
      <c r="F33" s="51">
        <f>SUM(F34:F37)</f>
        <v>149445.5</v>
      </c>
      <c r="G33" s="51">
        <f t="shared" ref="G33:K33" si="15">SUM(G34:G37)</f>
        <v>162852.1</v>
      </c>
      <c r="H33" s="51">
        <f t="shared" si="15"/>
        <v>167276.5</v>
      </c>
      <c r="I33" s="51">
        <f t="shared" si="15"/>
        <v>167276.5</v>
      </c>
      <c r="J33" s="51">
        <f t="shared" si="15"/>
        <v>167276.5</v>
      </c>
      <c r="K33" s="51">
        <f t="shared" si="15"/>
        <v>167276.5</v>
      </c>
      <c r="L33" s="108">
        <f>SUM(F33:K33)</f>
        <v>981403.6</v>
      </c>
    </row>
    <row r="34" spans="1:13" ht="21" customHeight="1">
      <c r="A34" s="187" t="s">
        <v>155</v>
      </c>
      <c r="B34" s="194"/>
      <c r="C34" s="194"/>
      <c r="D34" s="194"/>
      <c r="E34" s="194"/>
      <c r="F34" s="51"/>
      <c r="G34" s="51"/>
      <c r="H34" s="51"/>
      <c r="I34" s="51"/>
      <c r="J34" s="51"/>
      <c r="K34" s="51"/>
      <c r="L34" s="108"/>
    </row>
    <row r="35" spans="1:13" ht="21" customHeight="1">
      <c r="A35" s="187" t="s">
        <v>154</v>
      </c>
      <c r="B35" s="194"/>
      <c r="C35" s="194"/>
      <c r="D35" s="194"/>
      <c r="E35" s="194"/>
      <c r="F35" s="51"/>
      <c r="G35" s="51"/>
      <c r="H35" s="51"/>
      <c r="I35" s="51"/>
      <c r="J35" s="51"/>
      <c r="K35" s="51"/>
      <c r="L35" s="108"/>
    </row>
    <row r="36" spans="1:13" ht="21" customHeight="1">
      <c r="A36" s="187" t="s">
        <v>153</v>
      </c>
      <c r="B36" s="194"/>
      <c r="C36" s="194"/>
      <c r="D36" s="194"/>
      <c r="E36" s="194"/>
      <c r="F36" s="51">
        <v>149445.5</v>
      </c>
      <c r="G36" s="51">
        <v>162852.1</v>
      </c>
      <c r="H36" s="51">
        <v>167276.5</v>
      </c>
      <c r="I36" s="51">
        <v>167276.5</v>
      </c>
      <c r="J36" s="51">
        <v>167276.5</v>
      </c>
      <c r="K36" s="51">
        <v>167276.5</v>
      </c>
      <c r="L36" s="105">
        <f>SUM(F36:K36)</f>
        <v>981403.6</v>
      </c>
    </row>
    <row r="37" spans="1:13" ht="21" customHeight="1" thickBot="1">
      <c r="A37" s="209" t="s">
        <v>48</v>
      </c>
      <c r="B37" s="213"/>
      <c r="C37" s="213"/>
      <c r="D37" s="213"/>
      <c r="E37" s="213"/>
      <c r="F37" s="214"/>
      <c r="G37" s="214"/>
      <c r="H37" s="214"/>
      <c r="I37" s="214"/>
      <c r="J37" s="214"/>
      <c r="K37" s="214"/>
      <c r="L37" s="215"/>
    </row>
    <row r="38" spans="1:13" ht="22.2" customHeight="1">
      <c r="A38" s="273" t="s">
        <v>146</v>
      </c>
      <c r="B38" s="200"/>
      <c r="C38" s="201"/>
      <c r="D38" s="201"/>
      <c r="E38" s="201"/>
      <c r="F38" s="184">
        <f>SUM(F39:F42)</f>
        <v>65335.9</v>
      </c>
      <c r="G38" s="184">
        <f t="shared" ref="G38:K38" si="16">SUM(G39:G42)</f>
        <v>65335.9</v>
      </c>
      <c r="H38" s="184">
        <f t="shared" si="16"/>
        <v>65335.9</v>
      </c>
      <c r="I38" s="184">
        <f t="shared" si="16"/>
        <v>65335.9</v>
      </c>
      <c r="J38" s="184">
        <f t="shared" si="16"/>
        <v>65335.9</v>
      </c>
      <c r="K38" s="184">
        <f t="shared" si="16"/>
        <v>65335.9</v>
      </c>
      <c r="L38" s="185">
        <f>SUM(F38:K38)</f>
        <v>392015.4</v>
      </c>
    </row>
    <row r="39" spans="1:13" ht="22.8" customHeight="1">
      <c r="A39" s="273"/>
      <c r="B39" s="203">
        <v>873</v>
      </c>
      <c r="C39" s="208" t="s">
        <v>50</v>
      </c>
      <c r="D39" s="204" t="s">
        <v>173</v>
      </c>
      <c r="E39" s="204">
        <v>800</v>
      </c>
      <c r="F39" s="205">
        <v>4405.3999999999996</v>
      </c>
      <c r="G39" s="205">
        <v>4405.3999999999996</v>
      </c>
      <c r="H39" s="205">
        <v>4405.3999999999996</v>
      </c>
      <c r="I39" s="205">
        <v>4405.3999999999996</v>
      </c>
      <c r="J39" s="205">
        <v>4405.3999999999996</v>
      </c>
      <c r="K39" s="205">
        <v>4405.3999999999996</v>
      </c>
      <c r="L39" s="193">
        <f>SUM(F39:K39)</f>
        <v>26432.400000000001</v>
      </c>
    </row>
    <row r="40" spans="1:13" ht="22.8" customHeight="1">
      <c r="A40" s="273"/>
      <c r="B40" s="203">
        <v>873</v>
      </c>
      <c r="C40" s="208" t="s">
        <v>50</v>
      </c>
      <c r="D40" s="204" t="s">
        <v>178</v>
      </c>
      <c r="E40" s="204">
        <v>800</v>
      </c>
      <c r="F40" s="205">
        <v>56179.4</v>
      </c>
      <c r="G40" s="205">
        <v>56179.4</v>
      </c>
      <c r="H40" s="205">
        <v>56179.4</v>
      </c>
      <c r="I40" s="205">
        <v>56179.4</v>
      </c>
      <c r="J40" s="205">
        <v>56179.4</v>
      </c>
      <c r="K40" s="205">
        <v>56179.4</v>
      </c>
      <c r="L40" s="193">
        <f t="shared" ref="L40:L42" si="17">SUM(F40:K40)</f>
        <v>337076.4</v>
      </c>
      <c r="M40" s="202">
        <f>F39+F42</f>
        <v>4738</v>
      </c>
    </row>
    <row r="41" spans="1:13" ht="22.8" customHeight="1">
      <c r="A41" s="273"/>
      <c r="B41" s="203">
        <v>873</v>
      </c>
      <c r="C41" s="208" t="s">
        <v>50</v>
      </c>
      <c r="D41" s="207" t="s">
        <v>175</v>
      </c>
      <c r="E41" s="204">
        <v>800</v>
      </c>
      <c r="F41" s="205">
        <v>4418.5</v>
      </c>
      <c r="G41" s="205">
        <v>4418.5</v>
      </c>
      <c r="H41" s="205">
        <v>4418.5</v>
      </c>
      <c r="I41" s="205">
        <v>4418.5</v>
      </c>
      <c r="J41" s="205">
        <v>4418.5</v>
      </c>
      <c r="K41" s="205">
        <v>4418.5</v>
      </c>
      <c r="L41" s="193">
        <f t="shared" si="17"/>
        <v>26511</v>
      </c>
    </row>
    <row r="42" spans="1:13" ht="22.8" customHeight="1">
      <c r="A42" s="273"/>
      <c r="B42" s="203">
        <v>873</v>
      </c>
      <c r="C42" s="208" t="s">
        <v>50</v>
      </c>
      <c r="D42" s="207" t="s">
        <v>174</v>
      </c>
      <c r="E42" s="204">
        <v>800</v>
      </c>
      <c r="F42" s="205">
        <v>332.6</v>
      </c>
      <c r="G42" s="205">
        <v>332.6</v>
      </c>
      <c r="H42" s="205">
        <v>332.6</v>
      </c>
      <c r="I42" s="205">
        <v>332.6</v>
      </c>
      <c r="J42" s="205">
        <v>332.6</v>
      </c>
      <c r="K42" s="205">
        <v>332.6</v>
      </c>
      <c r="L42" s="193">
        <f t="shared" si="17"/>
        <v>1995.6</v>
      </c>
    </row>
    <row r="43" spans="1:13" ht="18.75" customHeight="1">
      <c r="A43" s="206" t="s">
        <v>156</v>
      </c>
      <c r="B43" s="207"/>
      <c r="C43" s="208"/>
      <c r="D43" s="207"/>
      <c r="E43" s="207"/>
      <c r="F43" s="216">
        <f>SUM(F44:F47)</f>
        <v>65335.9</v>
      </c>
      <c r="G43" s="216">
        <f t="shared" ref="G43:K43" si="18">SUM(G44:G47)</f>
        <v>65335.9</v>
      </c>
      <c r="H43" s="216">
        <f t="shared" si="18"/>
        <v>65335.9</v>
      </c>
      <c r="I43" s="216">
        <f t="shared" si="18"/>
        <v>65335.9</v>
      </c>
      <c r="J43" s="216">
        <f t="shared" si="18"/>
        <v>65335.9</v>
      </c>
      <c r="K43" s="216">
        <f t="shared" si="18"/>
        <v>65335.9</v>
      </c>
      <c r="L43" s="217">
        <f>SUM(L44:L47)</f>
        <v>392015.4</v>
      </c>
    </row>
    <row r="44" spans="1:13" ht="22.2" customHeight="1">
      <c r="A44" s="187" t="s">
        <v>155</v>
      </c>
      <c r="B44" s="194"/>
      <c r="C44" s="194"/>
      <c r="D44" s="194"/>
      <c r="E44" s="194"/>
      <c r="F44" s="51"/>
      <c r="G44" s="51"/>
      <c r="H44" s="51"/>
      <c r="I44" s="51"/>
      <c r="J44" s="51"/>
      <c r="K44" s="51"/>
      <c r="L44" s="108"/>
    </row>
    <row r="45" spans="1:13" ht="22.2" customHeight="1">
      <c r="A45" s="187" t="s">
        <v>154</v>
      </c>
      <c r="B45" s="194"/>
      <c r="C45" s="194"/>
      <c r="D45" s="194"/>
      <c r="E45" s="194"/>
      <c r="F45" s="51">
        <f>F40+F41</f>
        <v>60597.9</v>
      </c>
      <c r="G45" s="51">
        <f t="shared" ref="G45:K45" si="19">G40+G41</f>
        <v>60597.9</v>
      </c>
      <c r="H45" s="51">
        <f t="shared" si="19"/>
        <v>60597.9</v>
      </c>
      <c r="I45" s="51">
        <f t="shared" si="19"/>
        <v>60597.9</v>
      </c>
      <c r="J45" s="51">
        <f t="shared" si="19"/>
        <v>60597.9</v>
      </c>
      <c r="K45" s="51">
        <f t="shared" si="19"/>
        <v>60597.9</v>
      </c>
      <c r="L45" s="108">
        <f>SUM(F45:K45)</f>
        <v>363587.4</v>
      </c>
    </row>
    <row r="46" spans="1:13" ht="22.2" customHeight="1">
      <c r="A46" s="187" t="s">
        <v>153</v>
      </c>
      <c r="B46" s="194"/>
      <c r="C46" s="194"/>
      <c r="D46" s="194"/>
      <c r="E46" s="194"/>
      <c r="F46" s="51">
        <f>F39+F42</f>
        <v>4738</v>
      </c>
      <c r="G46" s="51">
        <f t="shared" ref="G46:K46" si="20">G39+G42</f>
        <v>4738</v>
      </c>
      <c r="H46" s="51">
        <f t="shared" si="20"/>
        <v>4738</v>
      </c>
      <c r="I46" s="51">
        <f t="shared" si="20"/>
        <v>4738</v>
      </c>
      <c r="J46" s="51">
        <f t="shared" si="20"/>
        <v>4738</v>
      </c>
      <c r="K46" s="51">
        <f t="shared" si="20"/>
        <v>4738</v>
      </c>
      <c r="L46" s="108">
        <f>SUM(F46:K46)</f>
        <v>28428</v>
      </c>
    </row>
    <row r="47" spans="1:13" ht="22.2" customHeight="1" thickBot="1">
      <c r="A47" s="189" t="s">
        <v>48</v>
      </c>
      <c r="B47" s="213"/>
      <c r="C47" s="213"/>
      <c r="D47" s="213"/>
      <c r="E47" s="213"/>
      <c r="F47" s="214"/>
      <c r="G47" s="214"/>
      <c r="H47" s="214"/>
      <c r="I47" s="214"/>
      <c r="J47" s="214"/>
      <c r="K47" s="214"/>
      <c r="L47" s="215"/>
    </row>
    <row r="48" spans="1:13" ht="30.6" customHeight="1">
      <c r="A48" s="277" t="s">
        <v>149</v>
      </c>
      <c r="B48" s="218"/>
      <c r="C48" s="183"/>
      <c r="D48" s="183"/>
      <c r="E48" s="183"/>
      <c r="F48" s="309">
        <f>F50</f>
        <v>94697</v>
      </c>
      <c r="G48" s="309">
        <f t="shared" ref="G48:K48" si="21">G50</f>
        <v>98760</v>
      </c>
      <c r="H48" s="309">
        <f t="shared" si="21"/>
        <v>98760</v>
      </c>
      <c r="I48" s="309">
        <f t="shared" si="21"/>
        <v>13500</v>
      </c>
      <c r="J48" s="309">
        <f t="shared" si="21"/>
        <v>13500</v>
      </c>
      <c r="K48" s="309">
        <f t="shared" si="21"/>
        <v>13500</v>
      </c>
      <c r="L48" s="230">
        <f>SUM(F48:K48)</f>
        <v>332717</v>
      </c>
    </row>
    <row r="49" spans="1:12" ht="24.6" customHeight="1">
      <c r="A49" s="278"/>
      <c r="B49" s="203">
        <v>850</v>
      </c>
      <c r="C49" s="204" t="s">
        <v>50</v>
      </c>
      <c r="D49" s="204" t="s">
        <v>172</v>
      </c>
      <c r="E49" s="204">
        <v>200</v>
      </c>
      <c r="F49" s="310">
        <f>F50</f>
        <v>94697</v>
      </c>
      <c r="G49" s="310">
        <f t="shared" ref="G49:K49" si="22">G50</f>
        <v>98760</v>
      </c>
      <c r="H49" s="310">
        <f t="shared" si="22"/>
        <v>98760</v>
      </c>
      <c r="I49" s="310">
        <f t="shared" si="22"/>
        <v>13500</v>
      </c>
      <c r="J49" s="310">
        <f t="shared" si="22"/>
        <v>13500</v>
      </c>
      <c r="K49" s="310">
        <f t="shared" si="22"/>
        <v>13500</v>
      </c>
      <c r="L49" s="217">
        <f>SUM(F49:K49)</f>
        <v>332717</v>
      </c>
    </row>
    <row r="50" spans="1:12" ht="16.5" customHeight="1">
      <c r="A50" s="219" t="s">
        <v>156</v>
      </c>
      <c r="B50" s="203"/>
      <c r="C50" s="204"/>
      <c r="D50" s="204"/>
      <c r="E50" s="204"/>
      <c r="F50" s="216">
        <f>SUM(F51:F54)</f>
        <v>94697</v>
      </c>
      <c r="G50" s="216">
        <f t="shared" ref="G50:K50" si="23">SUM(G51:G54)</f>
        <v>98760</v>
      </c>
      <c r="H50" s="216">
        <f t="shared" si="23"/>
        <v>98760</v>
      </c>
      <c r="I50" s="216">
        <f t="shared" si="23"/>
        <v>13500</v>
      </c>
      <c r="J50" s="216">
        <f t="shared" si="23"/>
        <v>13500</v>
      </c>
      <c r="K50" s="216">
        <f t="shared" si="23"/>
        <v>13500</v>
      </c>
      <c r="L50" s="217">
        <f>SUM(F50:K50)</f>
        <v>332717</v>
      </c>
    </row>
    <row r="51" spans="1:12" ht="16.8" customHeight="1">
      <c r="A51" s="187" t="s">
        <v>155</v>
      </c>
      <c r="B51" s="220"/>
      <c r="C51" s="194"/>
      <c r="D51" s="194"/>
      <c r="E51" s="194"/>
      <c r="F51" s="311"/>
      <c r="G51" s="216"/>
      <c r="H51" s="216"/>
      <c r="I51" s="216"/>
      <c r="J51" s="216"/>
      <c r="K51" s="216"/>
      <c r="L51" s="217"/>
    </row>
    <row r="52" spans="1:12" ht="16.8" customHeight="1">
      <c r="A52" s="187" t="s">
        <v>154</v>
      </c>
      <c r="B52" s="220"/>
      <c r="C52" s="194"/>
      <c r="D52" s="194"/>
      <c r="E52" s="194"/>
      <c r="F52" s="216"/>
      <c r="G52" s="216"/>
      <c r="H52" s="216"/>
      <c r="I52" s="216"/>
      <c r="J52" s="216"/>
      <c r="K52" s="216"/>
      <c r="L52" s="217"/>
    </row>
    <row r="53" spans="1:12" ht="16.8" customHeight="1">
      <c r="A53" s="187" t="s">
        <v>153</v>
      </c>
      <c r="B53" s="220"/>
      <c r="C53" s="194"/>
      <c r="D53" s="194"/>
      <c r="E53" s="194"/>
      <c r="F53" s="216">
        <f>14000+80697</f>
        <v>94697</v>
      </c>
      <c r="G53" s="216">
        <f>13500+85260</f>
        <v>98760</v>
      </c>
      <c r="H53" s="216">
        <f>13500+85260</f>
        <v>98760</v>
      </c>
      <c r="I53" s="216">
        <v>13500</v>
      </c>
      <c r="J53" s="216">
        <v>13500</v>
      </c>
      <c r="K53" s="216">
        <v>13500</v>
      </c>
      <c r="L53" s="217">
        <f>SUM(F53:K53)</f>
        <v>332717</v>
      </c>
    </row>
    <row r="54" spans="1:12" ht="16.8" customHeight="1" thickBot="1">
      <c r="A54" s="189" t="s">
        <v>48</v>
      </c>
      <c r="B54" s="221"/>
      <c r="C54" s="213"/>
      <c r="D54" s="213"/>
      <c r="E54" s="213"/>
      <c r="F54" s="214"/>
      <c r="G54" s="214"/>
      <c r="H54" s="214"/>
      <c r="I54" s="214"/>
      <c r="J54" s="214"/>
      <c r="K54" s="214"/>
      <c r="L54" s="215"/>
    </row>
    <row r="55" spans="1:12" ht="49.2" customHeight="1">
      <c r="A55" s="277" t="s">
        <v>150</v>
      </c>
      <c r="B55" s="200"/>
      <c r="C55" s="201"/>
      <c r="D55" s="201"/>
      <c r="E55" s="201"/>
      <c r="F55" s="184">
        <f>F56</f>
        <v>45000</v>
      </c>
      <c r="G55" s="184">
        <f t="shared" ref="G55:K55" si="24">G56</f>
        <v>40000</v>
      </c>
      <c r="H55" s="184">
        <f t="shared" si="24"/>
        <v>40000</v>
      </c>
      <c r="I55" s="184">
        <f t="shared" si="24"/>
        <v>40000</v>
      </c>
      <c r="J55" s="184">
        <f t="shared" si="24"/>
        <v>40000</v>
      </c>
      <c r="K55" s="184">
        <f t="shared" si="24"/>
        <v>40000</v>
      </c>
      <c r="L55" s="185">
        <f>L56</f>
        <v>245000</v>
      </c>
    </row>
    <row r="56" spans="1:12" ht="22.2" customHeight="1">
      <c r="A56" s="278"/>
      <c r="B56" s="207">
        <v>850</v>
      </c>
      <c r="C56" s="208" t="s">
        <v>50</v>
      </c>
      <c r="D56" s="207" t="s">
        <v>173</v>
      </c>
      <c r="E56" s="207">
        <v>800</v>
      </c>
      <c r="F56" s="205">
        <f>F57</f>
        <v>45000</v>
      </c>
      <c r="G56" s="205">
        <f t="shared" ref="G56:L56" si="25">G57</f>
        <v>40000</v>
      </c>
      <c r="H56" s="205">
        <f t="shared" si="25"/>
        <v>40000</v>
      </c>
      <c r="I56" s="205">
        <f t="shared" si="25"/>
        <v>40000</v>
      </c>
      <c r="J56" s="205">
        <f t="shared" si="25"/>
        <v>40000</v>
      </c>
      <c r="K56" s="205">
        <f t="shared" si="25"/>
        <v>40000</v>
      </c>
      <c r="L56" s="193">
        <f t="shared" si="25"/>
        <v>245000</v>
      </c>
    </row>
    <row r="57" spans="1:12" ht="24" customHeight="1">
      <c r="A57" s="206" t="s">
        <v>156</v>
      </c>
      <c r="B57" s="207"/>
      <c r="C57" s="208"/>
      <c r="D57" s="207"/>
      <c r="E57" s="207"/>
      <c r="F57" s="51">
        <f>SUM(F58:F61)</f>
        <v>45000</v>
      </c>
      <c r="G57" s="51">
        <f>SUM(G58:G61)</f>
        <v>40000</v>
      </c>
      <c r="H57" s="51">
        <f t="shared" ref="H57:L57" si="26">SUM(H58:H61)</f>
        <v>40000</v>
      </c>
      <c r="I57" s="51">
        <f t="shared" si="26"/>
        <v>40000</v>
      </c>
      <c r="J57" s="51">
        <f t="shared" si="26"/>
        <v>40000</v>
      </c>
      <c r="K57" s="51">
        <f t="shared" si="26"/>
        <v>40000</v>
      </c>
      <c r="L57" s="108">
        <f t="shared" si="26"/>
        <v>245000</v>
      </c>
    </row>
    <row r="58" spans="1:12" ht="19.8" customHeight="1">
      <c r="A58" s="187" t="s">
        <v>155</v>
      </c>
      <c r="B58" s="194"/>
      <c r="C58" s="194"/>
      <c r="D58" s="194"/>
      <c r="E58" s="194"/>
      <c r="F58" s="51"/>
      <c r="G58" s="51"/>
      <c r="H58" s="51"/>
      <c r="I58" s="51"/>
      <c r="J58" s="51"/>
      <c r="K58" s="51"/>
      <c r="L58" s="108"/>
    </row>
    <row r="59" spans="1:12" ht="19.8" customHeight="1">
      <c r="A59" s="187" t="s">
        <v>154</v>
      </c>
      <c r="B59" s="194"/>
      <c r="C59" s="194"/>
      <c r="D59" s="194"/>
      <c r="E59" s="194"/>
      <c r="F59" s="51"/>
      <c r="G59" s="51"/>
      <c r="H59" s="51"/>
      <c r="I59" s="51"/>
      <c r="J59" s="51"/>
      <c r="K59" s="51"/>
      <c r="L59" s="108"/>
    </row>
    <row r="60" spans="1:12" ht="25.2" customHeight="1">
      <c r="A60" s="187" t="s">
        <v>153</v>
      </c>
      <c r="B60" s="194"/>
      <c r="C60" s="194"/>
      <c r="D60" s="194"/>
      <c r="E60" s="194"/>
      <c r="F60" s="51">
        <v>45000</v>
      </c>
      <c r="G60" s="51">
        <v>40000</v>
      </c>
      <c r="H60" s="51">
        <v>40000</v>
      </c>
      <c r="I60" s="51">
        <v>40000</v>
      </c>
      <c r="J60" s="51">
        <v>40000</v>
      </c>
      <c r="K60" s="51">
        <v>40000</v>
      </c>
      <c r="L60" s="108">
        <f>SUM(F60:K60)</f>
        <v>245000</v>
      </c>
    </row>
    <row r="61" spans="1:12" ht="25.2" customHeight="1" thickBot="1">
      <c r="A61" s="189" t="s">
        <v>48</v>
      </c>
      <c r="B61" s="213"/>
      <c r="C61" s="213"/>
      <c r="D61" s="213"/>
      <c r="E61" s="213"/>
      <c r="F61" s="214"/>
      <c r="G61" s="214"/>
      <c r="H61" s="214"/>
      <c r="I61" s="214"/>
      <c r="J61" s="214"/>
      <c r="K61" s="214"/>
      <c r="L61" s="215"/>
    </row>
    <row r="62" spans="1:12" ht="32.4" customHeight="1">
      <c r="A62" s="277" t="s">
        <v>152</v>
      </c>
      <c r="B62" s="200"/>
      <c r="C62" s="201"/>
      <c r="D62" s="201"/>
      <c r="E62" s="201"/>
      <c r="F62" s="184">
        <f>F64</f>
        <v>3600</v>
      </c>
      <c r="G62" s="184">
        <f>G64</f>
        <v>9000</v>
      </c>
      <c r="H62" s="184">
        <f t="shared" ref="H62:K62" si="27">H64</f>
        <v>0</v>
      </c>
      <c r="I62" s="184">
        <f t="shared" si="27"/>
        <v>0</v>
      </c>
      <c r="J62" s="184">
        <f t="shared" si="27"/>
        <v>0</v>
      </c>
      <c r="K62" s="184">
        <f t="shared" si="27"/>
        <v>0</v>
      </c>
      <c r="L62" s="185">
        <f>L64+L66+L67+L68</f>
        <v>12600</v>
      </c>
    </row>
    <row r="63" spans="1:12" ht="22.2" customHeight="1">
      <c r="A63" s="279"/>
      <c r="B63" s="207">
        <v>850</v>
      </c>
      <c r="C63" s="208" t="s">
        <v>50</v>
      </c>
      <c r="D63" s="207" t="s">
        <v>172</v>
      </c>
      <c r="E63" s="207">
        <v>200</v>
      </c>
      <c r="F63" s="205">
        <f>F64</f>
        <v>3600</v>
      </c>
      <c r="G63" s="205">
        <f t="shared" ref="G63:K63" si="28">G64</f>
        <v>9000</v>
      </c>
      <c r="H63" s="205">
        <f t="shared" si="28"/>
        <v>0</v>
      </c>
      <c r="I63" s="205">
        <f t="shared" si="28"/>
        <v>0</v>
      </c>
      <c r="J63" s="205">
        <f t="shared" si="28"/>
        <v>0</v>
      </c>
      <c r="K63" s="205">
        <f t="shared" si="28"/>
        <v>0</v>
      </c>
      <c r="L63" s="108">
        <f>SUM(F63:K63)</f>
        <v>12600</v>
      </c>
    </row>
    <row r="64" spans="1:12" ht="18" customHeight="1">
      <c r="A64" s="206" t="s">
        <v>156</v>
      </c>
      <c r="B64" s="207"/>
      <c r="C64" s="208"/>
      <c r="D64" s="207"/>
      <c r="E64" s="207"/>
      <c r="F64" s="51">
        <f>SUM(F65:F68)</f>
        <v>3600</v>
      </c>
      <c r="G64" s="51">
        <f>SUM(G65:G68)</f>
        <v>9000</v>
      </c>
      <c r="H64" s="51"/>
      <c r="I64" s="51"/>
      <c r="J64" s="51"/>
      <c r="K64" s="51"/>
      <c r="L64" s="108"/>
    </row>
    <row r="65" spans="1:12" ht="21" customHeight="1">
      <c r="A65" s="187" t="s">
        <v>155</v>
      </c>
      <c r="B65" s="194"/>
      <c r="C65" s="194"/>
      <c r="D65" s="194"/>
      <c r="E65" s="194"/>
      <c r="F65" s="51"/>
      <c r="G65" s="51"/>
      <c r="H65" s="51"/>
      <c r="I65" s="51"/>
      <c r="J65" s="51"/>
      <c r="K65" s="51"/>
      <c r="L65" s="108"/>
    </row>
    <row r="66" spans="1:12" ht="21" customHeight="1">
      <c r="A66" s="187" t="s">
        <v>154</v>
      </c>
      <c r="B66" s="194"/>
      <c r="C66" s="194"/>
      <c r="D66" s="194"/>
      <c r="E66" s="194"/>
      <c r="F66" s="51"/>
      <c r="G66" s="51"/>
      <c r="H66" s="51"/>
      <c r="I66" s="51"/>
      <c r="J66" s="51"/>
      <c r="K66" s="51"/>
      <c r="L66" s="108"/>
    </row>
    <row r="67" spans="1:12" ht="21" customHeight="1">
      <c r="A67" s="187" t="s">
        <v>153</v>
      </c>
      <c r="B67" s="194"/>
      <c r="C67" s="194"/>
      <c r="D67" s="194"/>
      <c r="E67" s="194"/>
      <c r="F67" s="51">
        <v>3600</v>
      </c>
      <c r="G67" s="51">
        <v>9000</v>
      </c>
      <c r="H67" s="51"/>
      <c r="I67" s="51"/>
      <c r="J67" s="51"/>
      <c r="K67" s="51"/>
      <c r="L67" s="108">
        <f>SUM(F67:K67)</f>
        <v>12600</v>
      </c>
    </row>
    <row r="68" spans="1:12" ht="21" customHeight="1" thickBot="1">
      <c r="A68" s="222" t="s">
        <v>48</v>
      </c>
      <c r="B68" s="223"/>
      <c r="C68" s="223"/>
      <c r="D68" s="223"/>
      <c r="E68" s="223"/>
      <c r="F68" s="224"/>
      <c r="G68" s="224"/>
      <c r="H68" s="224"/>
      <c r="I68" s="224"/>
      <c r="J68" s="224"/>
      <c r="K68" s="224"/>
      <c r="L68" s="225"/>
    </row>
    <row r="69" spans="1:12" ht="33.75" customHeight="1">
      <c r="A69" s="226"/>
      <c r="B69" s="227"/>
      <c r="C69" s="227"/>
      <c r="D69" s="227"/>
      <c r="E69" s="227"/>
      <c r="F69" s="228"/>
      <c r="G69" s="229"/>
      <c r="H69" s="229"/>
      <c r="I69" s="229"/>
      <c r="J69" s="229"/>
      <c r="K69" s="229"/>
      <c r="L69" s="229"/>
    </row>
  </sheetData>
  <mergeCells count="15">
    <mergeCell ref="B6:E6"/>
    <mergeCell ref="A12:A15"/>
    <mergeCell ref="A1:L1"/>
    <mergeCell ref="A2:L2"/>
    <mergeCell ref="A4:A5"/>
    <mergeCell ref="B4:E4"/>
    <mergeCell ref="F4:L4"/>
    <mergeCell ref="B5:E5"/>
    <mergeCell ref="A24:A25"/>
    <mergeCell ref="A16:A18"/>
    <mergeCell ref="A55:A56"/>
    <mergeCell ref="A62:A63"/>
    <mergeCell ref="A38:A42"/>
    <mergeCell ref="A48:A49"/>
    <mergeCell ref="A31:A32"/>
  </mergeCells>
  <pageMargins left="0.59055118110236227" right="0.59055118110236227" top="0.59055118110236227" bottom="0.59055118110236227" header="0.31496062992125984" footer="0.31496062992125984"/>
  <pageSetup paperSize="9" scale="62" firstPageNumber="50" fitToHeight="6" orientation="landscape" useFirstPageNumber="1" r:id="rId1"/>
  <headerFooter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N43"/>
  <sheetViews>
    <sheetView tabSelected="1" zoomScale="80" workbookViewId="0">
      <selection activeCell="D9" sqref="D9"/>
    </sheetView>
  </sheetViews>
  <sheetFormatPr defaultColWidth="9.109375" defaultRowHeight="13.8"/>
  <cols>
    <col min="1" max="1" width="8.6640625" style="36" customWidth="1"/>
    <col min="2" max="2" width="55.44140625" style="36" customWidth="1"/>
    <col min="3" max="3" width="19.6640625" style="36" customWidth="1"/>
    <col min="4" max="4" width="24.33203125" style="36" customWidth="1"/>
    <col min="5" max="5" width="27.109375" style="36" customWidth="1"/>
    <col min="6" max="6" width="21" style="36" hidden="1" customWidth="1"/>
    <col min="7" max="7" width="9.109375" style="28" bestFit="1" customWidth="1"/>
    <col min="8" max="16384" width="9.109375" style="28"/>
  </cols>
  <sheetData>
    <row r="1" spans="1:14" s="22" customFormat="1" ht="70.5" customHeight="1">
      <c r="A1" s="37"/>
      <c r="B1" s="38"/>
      <c r="C1" s="38"/>
      <c r="D1" s="299" t="s">
        <v>170</v>
      </c>
      <c r="E1" s="299"/>
    </row>
    <row r="2" spans="1:14" ht="17.399999999999999">
      <c r="A2" s="239"/>
      <c r="B2" s="239"/>
      <c r="C2" s="239"/>
      <c r="D2" s="239"/>
      <c r="E2" s="239"/>
      <c r="F2" s="239"/>
    </row>
    <row r="3" spans="1:14" ht="43.5" customHeight="1">
      <c r="A3" s="234" t="s">
        <v>169</v>
      </c>
      <c r="B3" s="234"/>
      <c r="C3" s="234"/>
      <c r="D3" s="234"/>
      <c r="E3" s="234"/>
      <c r="F3" s="234"/>
    </row>
    <row r="4" spans="1:14" ht="18.75" customHeight="1">
      <c r="A4" s="33"/>
      <c r="B4" s="33"/>
      <c r="C4" s="33"/>
      <c r="D4" s="33"/>
      <c r="E4" s="33"/>
      <c r="F4" s="33"/>
    </row>
    <row r="5" spans="1:14" ht="51.75" customHeight="1">
      <c r="A5" s="68" t="s">
        <v>99</v>
      </c>
      <c r="B5" s="68" t="s">
        <v>51</v>
      </c>
      <c r="C5" s="68" t="s">
        <v>52</v>
      </c>
      <c r="D5" s="68" t="s">
        <v>53</v>
      </c>
      <c r="E5" s="68" t="s">
        <v>54</v>
      </c>
      <c r="F5" s="68" t="s">
        <v>55</v>
      </c>
    </row>
    <row r="6" spans="1:14" ht="19.5" customHeight="1">
      <c r="A6" s="68">
        <v>1</v>
      </c>
      <c r="B6" s="68">
        <v>2</v>
      </c>
      <c r="C6" s="68">
        <v>3</v>
      </c>
      <c r="D6" s="68">
        <v>4</v>
      </c>
      <c r="E6" s="68">
        <v>5</v>
      </c>
      <c r="F6" s="68">
        <v>6</v>
      </c>
    </row>
    <row r="7" spans="1:14" ht="20.25" customHeight="1">
      <c r="A7" s="34" t="s">
        <v>10</v>
      </c>
      <c r="B7" s="296" t="s">
        <v>142</v>
      </c>
      <c r="C7" s="297"/>
      <c r="D7" s="297"/>
      <c r="E7" s="297"/>
      <c r="F7" s="298"/>
    </row>
    <row r="8" spans="1:14" s="87" customFormat="1" ht="57.75" customHeight="1">
      <c r="A8" s="109" t="s">
        <v>11</v>
      </c>
      <c r="B8" s="110" t="s">
        <v>209</v>
      </c>
      <c r="C8" s="111" t="s">
        <v>56</v>
      </c>
      <c r="D8" s="112"/>
      <c r="E8" s="86"/>
      <c r="F8" s="86"/>
      <c r="M8" s="87" t="s">
        <v>89</v>
      </c>
    </row>
    <row r="9" spans="1:14" s="23" customFormat="1" ht="118.2" customHeight="1">
      <c r="A9" s="41" t="s">
        <v>33</v>
      </c>
      <c r="B9" s="101" t="s">
        <v>143</v>
      </c>
      <c r="C9" s="39" t="s">
        <v>56</v>
      </c>
      <c r="D9" s="40"/>
      <c r="E9" s="34"/>
      <c r="F9" s="34"/>
    </row>
    <row r="10" spans="1:14" s="87" customFormat="1" ht="131.25" customHeight="1">
      <c r="A10" s="86" t="s">
        <v>57</v>
      </c>
      <c r="B10" s="113" t="s">
        <v>87</v>
      </c>
      <c r="C10" s="114">
        <v>45306</v>
      </c>
      <c r="D10" s="86" t="s">
        <v>114</v>
      </c>
      <c r="E10" s="112" t="s">
        <v>58</v>
      </c>
      <c r="F10" s="86"/>
    </row>
    <row r="11" spans="1:14" s="87" customFormat="1" ht="93" customHeight="1">
      <c r="A11" s="86" t="s">
        <v>59</v>
      </c>
      <c r="B11" s="115" t="s">
        <v>60</v>
      </c>
      <c r="C11" s="114" t="s">
        <v>88</v>
      </c>
      <c r="D11" s="86" t="s">
        <v>114</v>
      </c>
      <c r="E11" s="116" t="s">
        <v>61</v>
      </c>
      <c r="F11" s="111"/>
      <c r="N11" s="87" t="s">
        <v>47</v>
      </c>
    </row>
    <row r="12" spans="1:14" s="98" customFormat="1" ht="79.2" customHeight="1">
      <c r="A12" s="109" t="s">
        <v>62</v>
      </c>
      <c r="B12" s="124" t="s">
        <v>63</v>
      </c>
      <c r="C12" s="125" t="s">
        <v>74</v>
      </c>
      <c r="D12" s="86" t="s">
        <v>114</v>
      </c>
      <c r="E12" s="127" t="s">
        <v>64</v>
      </c>
      <c r="F12" s="111"/>
      <c r="M12" s="98" t="s">
        <v>89</v>
      </c>
    </row>
    <row r="13" spans="1:14" s="142" customFormat="1" ht="34.200000000000003" customHeight="1">
      <c r="A13" s="148" t="s">
        <v>107</v>
      </c>
      <c r="B13" s="269" t="s">
        <v>104</v>
      </c>
      <c r="C13" s="269"/>
      <c r="D13" s="269"/>
      <c r="E13" s="269"/>
      <c r="F13" s="141"/>
    </row>
    <row r="14" spans="1:14" ht="94.2" customHeight="1">
      <c r="A14" s="13" t="s">
        <v>120</v>
      </c>
      <c r="B14" s="16" t="s">
        <v>144</v>
      </c>
      <c r="C14" s="44" t="s">
        <v>56</v>
      </c>
      <c r="D14" s="35"/>
      <c r="E14" s="35"/>
      <c r="F14" s="34"/>
    </row>
    <row r="15" spans="1:14" s="98" customFormat="1" ht="63.75" customHeight="1">
      <c r="A15" s="119" t="s">
        <v>158</v>
      </c>
      <c r="B15" s="110" t="s">
        <v>100</v>
      </c>
      <c r="C15" s="114">
        <v>45313</v>
      </c>
      <c r="D15" s="86" t="s">
        <v>114</v>
      </c>
      <c r="E15" s="120" t="s">
        <v>65</v>
      </c>
      <c r="F15" s="121"/>
    </row>
    <row r="16" spans="1:14" s="98" customFormat="1" ht="66.75" customHeight="1">
      <c r="A16" s="119" t="s">
        <v>66</v>
      </c>
      <c r="B16" s="122" t="s">
        <v>67</v>
      </c>
      <c r="C16" s="114" t="s">
        <v>88</v>
      </c>
      <c r="D16" s="111" t="s">
        <v>114</v>
      </c>
      <c r="E16" s="123" t="s">
        <v>61</v>
      </c>
      <c r="F16" s="121"/>
    </row>
    <row r="17" spans="1:11" s="98" customFormat="1" ht="90" customHeight="1">
      <c r="A17" s="119" t="s">
        <v>68</v>
      </c>
      <c r="B17" s="129" t="s">
        <v>69</v>
      </c>
      <c r="C17" s="125" t="s">
        <v>74</v>
      </c>
      <c r="D17" s="126" t="s">
        <v>114</v>
      </c>
      <c r="E17" s="127" t="s">
        <v>64</v>
      </c>
      <c r="F17" s="121"/>
    </row>
    <row r="18" spans="1:11" s="145" customFormat="1" ht="41.4" customHeight="1">
      <c r="A18" s="143" t="s">
        <v>108</v>
      </c>
      <c r="B18" s="293" t="s">
        <v>105</v>
      </c>
      <c r="C18" s="294"/>
      <c r="D18" s="294"/>
      <c r="E18" s="295"/>
      <c r="F18" s="144"/>
    </row>
    <row r="19" spans="1:11" s="42" customFormat="1" ht="49.2" customHeight="1">
      <c r="A19" s="13" t="s">
        <v>123</v>
      </c>
      <c r="B19" s="45" t="s">
        <v>145</v>
      </c>
      <c r="C19" s="48" t="s">
        <v>56</v>
      </c>
      <c r="D19" s="43"/>
      <c r="E19" s="43"/>
      <c r="F19" s="70"/>
      <c r="G19" s="28"/>
    </row>
    <row r="20" spans="1:11" s="42" customFormat="1" ht="69" customHeight="1">
      <c r="A20" s="15" t="s">
        <v>126</v>
      </c>
      <c r="B20" s="45" t="s">
        <v>146</v>
      </c>
      <c r="C20" s="47" t="s">
        <v>56</v>
      </c>
      <c r="D20" s="69"/>
      <c r="E20" s="69"/>
      <c r="F20" s="71"/>
      <c r="G20" s="28"/>
    </row>
    <row r="21" spans="1:11" s="42" customFormat="1" ht="52.8" customHeight="1">
      <c r="A21" s="15" t="s">
        <v>129</v>
      </c>
      <c r="B21" s="45" t="s">
        <v>147</v>
      </c>
      <c r="C21" s="34"/>
      <c r="D21" s="153"/>
      <c r="E21" s="153"/>
      <c r="F21" s="152"/>
      <c r="G21" s="28"/>
    </row>
    <row r="22" spans="1:11" s="87" customFormat="1" ht="71.25" customHeight="1">
      <c r="A22" s="130" t="s">
        <v>159</v>
      </c>
      <c r="B22" s="131" t="s">
        <v>90</v>
      </c>
      <c r="C22" s="132" t="s">
        <v>88</v>
      </c>
      <c r="D22" s="133" t="s">
        <v>114</v>
      </c>
      <c r="E22" s="133" t="s">
        <v>70</v>
      </c>
      <c r="F22" s="134"/>
    </row>
    <row r="23" spans="1:11" s="87" customFormat="1" ht="66" customHeight="1">
      <c r="A23" s="135" t="s">
        <v>160</v>
      </c>
      <c r="B23" s="136" t="s">
        <v>63</v>
      </c>
      <c r="C23" s="137" t="s">
        <v>74</v>
      </c>
      <c r="D23" s="138" t="s">
        <v>114</v>
      </c>
      <c r="E23" s="139" t="s">
        <v>64</v>
      </c>
      <c r="F23" s="140"/>
    </row>
    <row r="24" spans="1:11" s="147" customFormat="1" ht="42.6" customHeight="1">
      <c r="A24" s="99" t="s">
        <v>109</v>
      </c>
      <c r="B24" s="269" t="s">
        <v>106</v>
      </c>
      <c r="C24" s="269"/>
      <c r="D24" s="269"/>
      <c r="E24" s="269"/>
      <c r="F24" s="146"/>
    </row>
    <row r="25" spans="1:11" ht="52.2" customHeight="1">
      <c r="A25" s="13" t="s">
        <v>133</v>
      </c>
      <c r="B25" s="45" t="s">
        <v>148</v>
      </c>
      <c r="C25" s="48" t="s">
        <v>56</v>
      </c>
      <c r="D25" s="48"/>
      <c r="E25" s="44"/>
      <c r="F25" s="35"/>
    </row>
    <row r="26" spans="1:11" ht="76.8" customHeight="1">
      <c r="A26" s="15" t="s">
        <v>135</v>
      </c>
      <c r="B26" s="45" t="s">
        <v>149</v>
      </c>
      <c r="C26" s="61" t="s">
        <v>56</v>
      </c>
      <c r="D26" s="61"/>
      <c r="E26" s="44"/>
      <c r="F26" s="34"/>
    </row>
    <row r="27" spans="1:11" s="87" customFormat="1" ht="63.75" customHeight="1">
      <c r="A27" s="119" t="s">
        <v>161</v>
      </c>
      <c r="B27" s="110" t="s">
        <v>91</v>
      </c>
      <c r="C27" s="114">
        <v>45657</v>
      </c>
      <c r="D27" s="128" t="s">
        <v>114</v>
      </c>
      <c r="E27" s="149" t="s">
        <v>92</v>
      </c>
      <c r="F27" s="96"/>
      <c r="K27" s="87" t="s">
        <v>93</v>
      </c>
    </row>
    <row r="28" spans="1:11" s="98" customFormat="1" ht="66" customHeight="1">
      <c r="A28" s="151" t="s">
        <v>162</v>
      </c>
      <c r="B28" s="150" t="s">
        <v>63</v>
      </c>
      <c r="C28" s="114">
        <v>45657</v>
      </c>
      <c r="D28" s="128" t="s">
        <v>114</v>
      </c>
      <c r="E28" s="117" t="s">
        <v>64</v>
      </c>
      <c r="F28" s="111"/>
    </row>
    <row r="29" spans="1:11" s="98" customFormat="1" ht="42.6" customHeight="1">
      <c r="A29" s="99" t="s">
        <v>110</v>
      </c>
      <c r="B29" s="300" t="s">
        <v>111</v>
      </c>
      <c r="C29" s="300"/>
      <c r="D29" s="300"/>
      <c r="E29" s="300"/>
      <c r="F29" s="111"/>
    </row>
    <row r="30" spans="1:11" ht="98.4" customHeight="1">
      <c r="A30" s="46" t="s">
        <v>136</v>
      </c>
      <c r="B30" s="101" t="s">
        <v>150</v>
      </c>
      <c r="C30" s="44" t="s">
        <v>56</v>
      </c>
      <c r="D30" s="35"/>
      <c r="E30" s="35"/>
      <c r="F30" s="34"/>
    </row>
    <row r="31" spans="1:11" s="87" customFormat="1" ht="63.75" customHeight="1">
      <c r="A31" s="86" t="s">
        <v>163</v>
      </c>
      <c r="B31" s="154" t="s">
        <v>101</v>
      </c>
      <c r="C31" s="114">
        <v>45397</v>
      </c>
      <c r="D31" s="86" t="s">
        <v>114</v>
      </c>
      <c r="E31" s="112" t="s">
        <v>65</v>
      </c>
      <c r="F31" s="112"/>
    </row>
    <row r="32" spans="1:11" s="87" customFormat="1" ht="66" customHeight="1">
      <c r="A32" s="86" t="s">
        <v>165</v>
      </c>
      <c r="B32" s="155" t="s">
        <v>67</v>
      </c>
      <c r="C32" s="114" t="s">
        <v>88</v>
      </c>
      <c r="D32" s="111" t="s">
        <v>114</v>
      </c>
      <c r="E32" s="156" t="s">
        <v>61</v>
      </c>
      <c r="F32" s="121"/>
    </row>
    <row r="33" spans="1:6" s="87" customFormat="1" ht="69" customHeight="1">
      <c r="A33" s="112" t="s">
        <v>164</v>
      </c>
      <c r="B33" s="157" t="s">
        <v>69</v>
      </c>
      <c r="C33" s="125" t="s">
        <v>74</v>
      </c>
      <c r="D33" s="126" t="s">
        <v>114</v>
      </c>
      <c r="E33" s="127" t="s">
        <v>64</v>
      </c>
      <c r="F33" s="121"/>
    </row>
    <row r="34" spans="1:6" s="23" customFormat="1" ht="42" customHeight="1">
      <c r="A34" s="34" t="s">
        <v>113</v>
      </c>
      <c r="B34" s="293" t="s">
        <v>151</v>
      </c>
      <c r="C34" s="294"/>
      <c r="D34" s="294"/>
      <c r="E34" s="295"/>
      <c r="F34" s="49"/>
    </row>
    <row r="35" spans="1:6" ht="55.8" customHeight="1">
      <c r="A35" s="46" t="s">
        <v>139</v>
      </c>
      <c r="B35" s="100" t="s">
        <v>152</v>
      </c>
      <c r="C35" s="44" t="s">
        <v>56</v>
      </c>
      <c r="D35" s="35"/>
      <c r="E35" s="35"/>
      <c r="F35" s="34"/>
    </row>
    <row r="36" spans="1:6" s="87" customFormat="1" ht="78" customHeight="1">
      <c r="A36" s="119" t="s">
        <v>166</v>
      </c>
      <c r="B36" s="150" t="s">
        <v>71</v>
      </c>
      <c r="C36" s="114">
        <v>45626</v>
      </c>
      <c r="D36" s="118" t="s">
        <v>114</v>
      </c>
      <c r="E36" s="128" t="s">
        <v>72</v>
      </c>
      <c r="F36" s="121"/>
    </row>
    <row r="37" spans="1:6" s="87" customFormat="1" ht="78" customHeight="1">
      <c r="A37" s="151" t="s">
        <v>167</v>
      </c>
      <c r="B37" s="158" t="s">
        <v>95</v>
      </c>
      <c r="C37" s="125" t="s">
        <v>88</v>
      </c>
      <c r="D37" s="159" t="s">
        <v>114</v>
      </c>
      <c r="E37" s="151" t="s">
        <v>96</v>
      </c>
      <c r="F37" s="121"/>
    </row>
    <row r="38" spans="1:6" s="87" customFormat="1" ht="78" customHeight="1">
      <c r="A38" s="86" t="s">
        <v>168</v>
      </c>
      <c r="B38" s="160" t="s">
        <v>97</v>
      </c>
      <c r="C38" s="161" t="s">
        <v>74</v>
      </c>
      <c r="D38" s="86" t="s">
        <v>114</v>
      </c>
      <c r="E38" s="162" t="s">
        <v>73</v>
      </c>
      <c r="F38" s="163"/>
    </row>
    <row r="39" spans="1:6">
      <c r="F39" s="28"/>
    </row>
    <row r="40" spans="1:6">
      <c r="F40" s="28"/>
    </row>
    <row r="41" spans="1:6">
      <c r="F41" s="28"/>
    </row>
    <row r="42" spans="1:6">
      <c r="F42" s="28"/>
    </row>
    <row r="43" spans="1:6">
      <c r="F43" s="28"/>
    </row>
  </sheetData>
  <mergeCells count="9">
    <mergeCell ref="B34:E34"/>
    <mergeCell ref="A2:F2"/>
    <mergeCell ref="A3:F3"/>
    <mergeCell ref="B7:F7"/>
    <mergeCell ref="D1:E1"/>
    <mergeCell ref="B13:E13"/>
    <mergeCell ref="B18:E18"/>
    <mergeCell ref="B24:E24"/>
    <mergeCell ref="B29:E29"/>
  </mergeCells>
  <pageMargins left="1.1811023622047245" right="0.59055118110236227" top="0.59055118110236227" bottom="0.39370078740157483" header="0.31496062992125984" footer="0.31496062992125984"/>
  <pageSetup paperSize="9" scale="60" firstPageNumber="52" fitToHeight="0" orientation="portrait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Application>Р7-Офис/7.2.2.0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14</vt:i4>
      </vt:variant>
    </vt:vector>
  </HeadingPairs>
  <TitlesOfParts>
    <vt:vector size="20" baseType="lpstr">
      <vt:lpstr>1. Общие положения КПМ</vt:lpstr>
      <vt:lpstr>2. Показатели КПМ</vt:lpstr>
      <vt:lpstr>3.Показатели КПМ по месяцам</vt:lpstr>
      <vt:lpstr>4. Мероприятия КПМ</vt:lpstr>
      <vt:lpstr>5. Финансовое обеспечение КПМ</vt:lpstr>
      <vt:lpstr>6. План реализации КПМ</vt:lpstr>
      <vt:lpstr>'1. Общие положения КПМ'!_ftnref2</vt:lpstr>
      <vt:lpstr>'1. Общие положения КПМ'!_ftnref3</vt:lpstr>
      <vt:lpstr>'4. Мероприятия КПМ'!Print_Titles</vt:lpstr>
      <vt:lpstr>'5. Финансовое обеспечение КПМ'!Print_Titles</vt:lpstr>
      <vt:lpstr>'6. План реализации КПМ'!Print_Titles</vt:lpstr>
      <vt:lpstr>'4. Мероприятия КПМ'!Заголовки_для_печати</vt:lpstr>
      <vt:lpstr>'5. Финансовое обеспечение КПМ'!Заголовки_для_печати</vt:lpstr>
      <vt:lpstr>'6. План реализации КПМ'!Заголовки_для_печати</vt:lpstr>
      <vt:lpstr>'1. Общие положения КПМ'!Область_печати</vt:lpstr>
      <vt:lpstr>'2. Показатели КПМ'!Область_печати</vt:lpstr>
      <vt:lpstr>'3.Показатели КПМ по месяцам'!Область_печати</vt:lpstr>
      <vt:lpstr>'4. Мероприятия КПМ'!Область_печати</vt:lpstr>
      <vt:lpstr>'5. Финансовое обеспечение КПМ'!Область_печати</vt:lpstr>
      <vt:lpstr>'6. План реализации КПМ'!Область_печати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</dc:creator>
  <cp:lastModifiedBy>Пользователь</cp:lastModifiedBy>
  <cp:revision>21</cp:revision>
  <cp:lastPrinted>2024-11-26T13:25:30Z</cp:lastPrinted>
  <dcterms:created xsi:type="dcterms:W3CDTF">2023-04-24T08:36:41Z</dcterms:created>
  <dcterms:modified xsi:type="dcterms:W3CDTF">2024-11-26T13:25:35Z</dcterms:modified>
</cp:coreProperties>
</file>